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ustralia Ultimate Challenge\Plan\"/>
    </mc:Choice>
  </mc:AlternateContent>
  <xr:revisionPtr revIDLastSave="0" documentId="13_ncr:1_{7D73B1A9-001B-4A32-93E8-1E121C2E121E}" xr6:coauthVersionLast="47" xr6:coauthVersionMax="47" xr10:uidLastSave="{00000000-0000-0000-0000-000000000000}"/>
  <bookViews>
    <workbookView xWindow="-120" yWindow="-120" windowWidth="19440" windowHeight="11040" tabRatio="850" xr2:uid="{CE0149A7-8BB5-4D10-A64F-A8654AC6A6AD}"/>
  </bookViews>
  <sheets>
    <sheet name="Gıda ve İçecek + Takviye Vit.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8" i="8" l="1"/>
  <c r="M77" i="8"/>
  <c r="V70" i="8"/>
  <c r="U70" i="8"/>
  <c r="V60" i="8"/>
  <c r="U60" i="8"/>
  <c r="V50" i="8"/>
  <c r="U50" i="8"/>
  <c r="V40" i="8"/>
  <c r="U40" i="8"/>
  <c r="V30" i="8"/>
  <c r="U30" i="8"/>
  <c r="V20" i="8"/>
  <c r="U20" i="8"/>
  <c r="V10" i="8"/>
  <c r="U10" i="8"/>
  <c r="J90" i="8"/>
  <c r="W70" i="8"/>
  <c r="W69" i="8"/>
  <c r="W60" i="8"/>
  <c r="W59" i="8"/>
  <c r="W50" i="8"/>
  <c r="W49" i="8"/>
  <c r="W40" i="8"/>
  <c r="W39" i="8"/>
  <c r="W30" i="8"/>
  <c r="W29" i="8"/>
  <c r="W20" i="8"/>
  <c r="W19" i="8"/>
  <c r="W10" i="8"/>
  <c r="W9" i="8"/>
  <c r="G72" i="8"/>
  <c r="G73" i="8" s="1"/>
  <c r="H72" i="8"/>
  <c r="I72" i="8"/>
  <c r="J72" i="8"/>
  <c r="K72" i="8"/>
  <c r="L72" i="8"/>
  <c r="M72" i="8"/>
  <c r="N72" i="8"/>
  <c r="F72" i="8"/>
  <c r="F73" i="8" s="1"/>
  <c r="G62" i="8"/>
  <c r="H62" i="8"/>
  <c r="I62" i="8"/>
  <c r="J62" i="8"/>
  <c r="K62" i="8"/>
  <c r="L62" i="8"/>
  <c r="M62" i="8"/>
  <c r="N62" i="8"/>
  <c r="F62" i="8"/>
  <c r="G52" i="8"/>
  <c r="H52" i="8"/>
  <c r="I52" i="8"/>
  <c r="J52" i="8"/>
  <c r="K52" i="8"/>
  <c r="L52" i="8"/>
  <c r="M52" i="8"/>
  <c r="N52" i="8"/>
  <c r="F52" i="8"/>
  <c r="G42" i="8"/>
  <c r="H42" i="8"/>
  <c r="I42" i="8"/>
  <c r="J42" i="8"/>
  <c r="K42" i="8"/>
  <c r="L42" i="8"/>
  <c r="M42" i="8"/>
  <c r="N42" i="8"/>
  <c r="F42" i="8"/>
  <c r="G32" i="8"/>
  <c r="H32" i="8"/>
  <c r="I32" i="8"/>
  <c r="J32" i="8"/>
  <c r="K32" i="8"/>
  <c r="L32" i="8"/>
  <c r="M32" i="8"/>
  <c r="N32" i="8"/>
  <c r="F32" i="8"/>
  <c r="G22" i="8"/>
  <c r="H22" i="8"/>
  <c r="I22" i="8"/>
  <c r="J22" i="8"/>
  <c r="K22" i="8"/>
  <c r="L22" i="8"/>
  <c r="M22" i="8"/>
  <c r="N22" i="8"/>
  <c r="F22" i="8"/>
  <c r="G12" i="8"/>
  <c r="H12" i="8"/>
  <c r="I12" i="8"/>
  <c r="J12" i="8"/>
  <c r="K12" i="8"/>
  <c r="L12" i="8"/>
  <c r="M12" i="8"/>
  <c r="F12" i="8"/>
  <c r="J82" i="8"/>
  <c r="J80" i="8"/>
  <c r="J81" i="8"/>
  <c r="J79" i="8"/>
  <c r="J78" i="8"/>
  <c r="H82" i="8"/>
  <c r="H80" i="8"/>
  <c r="H81" i="8"/>
  <c r="H79" i="8"/>
  <c r="H78" i="8"/>
  <c r="H77" i="8"/>
  <c r="H90" i="8" s="1"/>
  <c r="J77" i="8"/>
  <c r="K89" i="8"/>
  <c r="L89" i="8" s="1"/>
  <c r="K88" i="8"/>
  <c r="L88" i="8" s="1"/>
  <c r="K87" i="8"/>
  <c r="L87" i="8" s="1"/>
  <c r="K86" i="8"/>
  <c r="L86" i="8" s="1"/>
  <c r="K85" i="8"/>
  <c r="L85" i="8" s="1"/>
  <c r="L84" i="8"/>
  <c r="K84" i="8"/>
  <c r="K83" i="8"/>
  <c r="L83" i="8" s="1"/>
  <c r="K78" i="8"/>
  <c r="L78" i="8" s="1"/>
  <c r="K79" i="8"/>
  <c r="L79" i="8" s="1"/>
  <c r="K80" i="8"/>
  <c r="L80" i="8" s="1"/>
  <c r="K81" i="8"/>
  <c r="L81" i="8" s="1"/>
  <c r="K82" i="8"/>
  <c r="L82" i="8" s="1"/>
  <c r="K77" i="8"/>
  <c r="L77" i="8" s="1"/>
  <c r="L90" i="8" s="1"/>
  <c r="O72" i="8"/>
  <c r="O62" i="8"/>
  <c r="O52" i="8"/>
  <c r="O42" i="8"/>
  <c r="O22" i="8"/>
  <c r="O32" i="8"/>
  <c r="V71" i="8"/>
  <c r="W71" i="8" s="1"/>
  <c r="U71" i="8"/>
  <c r="S71" i="8"/>
  <c r="R71" i="8"/>
  <c r="T71" i="8" s="1"/>
  <c r="V68" i="8"/>
  <c r="W68" i="8" s="1"/>
  <c r="U68" i="8"/>
  <c r="S68" i="8"/>
  <c r="R68" i="8"/>
  <c r="T68" i="8" s="1"/>
  <c r="V67" i="8"/>
  <c r="W67" i="8" s="1"/>
  <c r="U67" i="8"/>
  <c r="S67" i="8"/>
  <c r="R67" i="8"/>
  <c r="T67" i="8" s="1"/>
  <c r="V66" i="8"/>
  <c r="W66" i="8" s="1"/>
  <c r="U66" i="8"/>
  <c r="S66" i="8"/>
  <c r="R66" i="8"/>
  <c r="T66" i="8" s="1"/>
  <c r="V65" i="8"/>
  <c r="W65" i="8" s="1"/>
  <c r="U65" i="8"/>
  <c r="S65" i="8"/>
  <c r="R65" i="8"/>
  <c r="T65" i="8" s="1"/>
  <c r="V64" i="8"/>
  <c r="W64" i="8" s="1"/>
  <c r="U64" i="8"/>
  <c r="S64" i="8"/>
  <c r="R64" i="8"/>
  <c r="T64" i="8" s="1"/>
  <c r="V63" i="8"/>
  <c r="W63" i="8" s="1"/>
  <c r="U63" i="8"/>
  <c r="S63" i="8"/>
  <c r="R63" i="8"/>
  <c r="T63" i="8" s="1"/>
  <c r="V61" i="8"/>
  <c r="W61" i="8" s="1"/>
  <c r="U61" i="8"/>
  <c r="S61" i="8"/>
  <c r="R61" i="8"/>
  <c r="T61" i="8" s="1"/>
  <c r="V58" i="8"/>
  <c r="W58" i="8" s="1"/>
  <c r="U58" i="8"/>
  <c r="S58" i="8"/>
  <c r="R58" i="8"/>
  <c r="T58" i="8" s="1"/>
  <c r="V57" i="8"/>
  <c r="W57" i="8" s="1"/>
  <c r="U57" i="8"/>
  <c r="S57" i="8"/>
  <c r="R57" i="8"/>
  <c r="T57" i="8" s="1"/>
  <c r="V56" i="8"/>
  <c r="W56" i="8" s="1"/>
  <c r="U56" i="8"/>
  <c r="S56" i="8"/>
  <c r="R56" i="8"/>
  <c r="T56" i="8" s="1"/>
  <c r="V55" i="8"/>
  <c r="W55" i="8" s="1"/>
  <c r="U55" i="8"/>
  <c r="S55" i="8"/>
  <c r="R55" i="8"/>
  <c r="T55" i="8" s="1"/>
  <c r="V54" i="8"/>
  <c r="W54" i="8" s="1"/>
  <c r="U54" i="8"/>
  <c r="S54" i="8"/>
  <c r="R54" i="8"/>
  <c r="T54" i="8" s="1"/>
  <c r="V53" i="8"/>
  <c r="W53" i="8" s="1"/>
  <c r="U53" i="8"/>
  <c r="S53" i="8"/>
  <c r="R53" i="8"/>
  <c r="T53" i="8" s="1"/>
  <c r="V51" i="8"/>
  <c r="W51" i="8" s="1"/>
  <c r="U51" i="8"/>
  <c r="S51" i="8"/>
  <c r="R51" i="8"/>
  <c r="T51" i="8" s="1"/>
  <c r="V48" i="8"/>
  <c r="W48" i="8" s="1"/>
  <c r="U48" i="8"/>
  <c r="S48" i="8"/>
  <c r="R48" i="8"/>
  <c r="T48" i="8" s="1"/>
  <c r="V47" i="8"/>
  <c r="W47" i="8" s="1"/>
  <c r="U47" i="8"/>
  <c r="S47" i="8"/>
  <c r="R47" i="8"/>
  <c r="T47" i="8" s="1"/>
  <c r="V46" i="8"/>
  <c r="W46" i="8" s="1"/>
  <c r="U46" i="8"/>
  <c r="S46" i="8"/>
  <c r="R46" i="8"/>
  <c r="T46" i="8" s="1"/>
  <c r="V45" i="8"/>
  <c r="W45" i="8" s="1"/>
  <c r="U45" i="8"/>
  <c r="S45" i="8"/>
  <c r="R45" i="8"/>
  <c r="T45" i="8" s="1"/>
  <c r="V44" i="8"/>
  <c r="W44" i="8" s="1"/>
  <c r="U44" i="8"/>
  <c r="S44" i="8"/>
  <c r="R44" i="8"/>
  <c r="T44" i="8" s="1"/>
  <c r="V43" i="8"/>
  <c r="W43" i="8" s="1"/>
  <c r="U43" i="8"/>
  <c r="S43" i="8"/>
  <c r="R43" i="8"/>
  <c r="T43" i="8" s="1"/>
  <c r="V41" i="8"/>
  <c r="W41" i="8" s="1"/>
  <c r="U41" i="8"/>
  <c r="S41" i="8"/>
  <c r="R41" i="8"/>
  <c r="T41" i="8" s="1"/>
  <c r="V38" i="8"/>
  <c r="W38" i="8" s="1"/>
  <c r="U38" i="8"/>
  <c r="S38" i="8"/>
  <c r="R38" i="8"/>
  <c r="T38" i="8" s="1"/>
  <c r="V37" i="8"/>
  <c r="W37" i="8" s="1"/>
  <c r="U37" i="8"/>
  <c r="S37" i="8"/>
  <c r="R37" i="8"/>
  <c r="T37" i="8" s="1"/>
  <c r="V36" i="8"/>
  <c r="W36" i="8" s="1"/>
  <c r="U36" i="8"/>
  <c r="S36" i="8"/>
  <c r="R36" i="8"/>
  <c r="T36" i="8" s="1"/>
  <c r="V35" i="8"/>
  <c r="W35" i="8" s="1"/>
  <c r="U35" i="8"/>
  <c r="S35" i="8"/>
  <c r="R35" i="8"/>
  <c r="T35" i="8" s="1"/>
  <c r="V34" i="8"/>
  <c r="W34" i="8" s="1"/>
  <c r="U34" i="8"/>
  <c r="S34" i="8"/>
  <c r="R34" i="8"/>
  <c r="T34" i="8" s="1"/>
  <c r="V33" i="8"/>
  <c r="W33" i="8" s="1"/>
  <c r="U33" i="8"/>
  <c r="S33" i="8"/>
  <c r="R33" i="8"/>
  <c r="T33" i="8" s="1"/>
  <c r="V31" i="8"/>
  <c r="W31" i="8" s="1"/>
  <c r="U31" i="8"/>
  <c r="S31" i="8"/>
  <c r="R31" i="8"/>
  <c r="T31" i="8" s="1"/>
  <c r="V28" i="8"/>
  <c r="W28" i="8" s="1"/>
  <c r="U28" i="8"/>
  <c r="S28" i="8"/>
  <c r="R28" i="8"/>
  <c r="T28" i="8" s="1"/>
  <c r="V27" i="8"/>
  <c r="W27" i="8" s="1"/>
  <c r="U27" i="8"/>
  <c r="S27" i="8"/>
  <c r="R27" i="8"/>
  <c r="T27" i="8" s="1"/>
  <c r="V26" i="8"/>
  <c r="W26" i="8" s="1"/>
  <c r="U26" i="8"/>
  <c r="S26" i="8"/>
  <c r="R26" i="8"/>
  <c r="T26" i="8" s="1"/>
  <c r="V25" i="8"/>
  <c r="W25" i="8" s="1"/>
  <c r="U25" i="8"/>
  <c r="S25" i="8"/>
  <c r="R25" i="8"/>
  <c r="T25" i="8" s="1"/>
  <c r="V24" i="8"/>
  <c r="W24" i="8" s="1"/>
  <c r="U24" i="8"/>
  <c r="S24" i="8"/>
  <c r="R24" i="8"/>
  <c r="T24" i="8" s="1"/>
  <c r="V23" i="8"/>
  <c r="W23" i="8" s="1"/>
  <c r="U23" i="8"/>
  <c r="S23" i="8"/>
  <c r="R23" i="8"/>
  <c r="T23" i="8" s="1"/>
  <c r="V21" i="8"/>
  <c r="W21" i="8" s="1"/>
  <c r="U21" i="8"/>
  <c r="S21" i="8"/>
  <c r="R21" i="8"/>
  <c r="T21" i="8" s="1"/>
  <c r="V18" i="8"/>
  <c r="W18" i="8" s="1"/>
  <c r="U18" i="8"/>
  <c r="S18" i="8"/>
  <c r="R18" i="8"/>
  <c r="T18" i="8" s="1"/>
  <c r="V17" i="8"/>
  <c r="W17" i="8" s="1"/>
  <c r="U17" i="8"/>
  <c r="S17" i="8"/>
  <c r="R17" i="8"/>
  <c r="T17" i="8" s="1"/>
  <c r="V16" i="8"/>
  <c r="W16" i="8" s="1"/>
  <c r="U16" i="8"/>
  <c r="S16" i="8"/>
  <c r="R16" i="8"/>
  <c r="T16" i="8" s="1"/>
  <c r="V15" i="8"/>
  <c r="W15" i="8" s="1"/>
  <c r="U15" i="8"/>
  <c r="S15" i="8"/>
  <c r="R15" i="8"/>
  <c r="T15" i="8" s="1"/>
  <c r="V14" i="8"/>
  <c r="W14" i="8" s="1"/>
  <c r="U14" i="8"/>
  <c r="S14" i="8"/>
  <c r="R14" i="8"/>
  <c r="T14" i="8" s="1"/>
  <c r="V13" i="8"/>
  <c r="W13" i="8" s="1"/>
  <c r="U13" i="8"/>
  <c r="S13" i="8"/>
  <c r="R13" i="8"/>
  <c r="T13" i="8" s="1"/>
  <c r="S4" i="8"/>
  <c r="S5" i="8"/>
  <c r="S6" i="8"/>
  <c r="S7" i="8"/>
  <c r="S8" i="8"/>
  <c r="S11" i="8"/>
  <c r="S3" i="8"/>
  <c r="R4" i="8"/>
  <c r="T4" i="8" s="1"/>
  <c r="R5" i="8"/>
  <c r="T5" i="8" s="1"/>
  <c r="R6" i="8"/>
  <c r="T6" i="8" s="1"/>
  <c r="R7" i="8"/>
  <c r="T7" i="8" s="1"/>
  <c r="R8" i="8"/>
  <c r="T8" i="8" s="1"/>
  <c r="R11" i="8"/>
  <c r="T11" i="8" s="1"/>
  <c r="R3" i="8"/>
  <c r="T3" i="8" s="1"/>
  <c r="V4" i="8"/>
  <c r="V5" i="8"/>
  <c r="V6" i="8"/>
  <c r="W6" i="8" s="1"/>
  <c r="V7" i="8"/>
  <c r="V8" i="8"/>
  <c r="W8" i="8" s="1"/>
  <c r="V11" i="8"/>
  <c r="W11" i="8" s="1"/>
  <c r="U4" i="8"/>
  <c r="U5" i="8"/>
  <c r="U6" i="8"/>
  <c r="U7" i="8"/>
  <c r="U8" i="8"/>
  <c r="U11" i="8"/>
  <c r="W4" i="8"/>
  <c r="W5" i="8"/>
  <c r="U3" i="8"/>
  <c r="V3" i="8"/>
  <c r="W3" i="8" s="1"/>
  <c r="N12" i="8"/>
  <c r="O12" i="8"/>
  <c r="M90" i="8" l="1"/>
  <c r="S77" i="8" s="1"/>
  <c r="J73" i="8"/>
  <c r="O73" i="8"/>
  <c r="K73" i="8"/>
  <c r="M73" i="8"/>
  <c r="I73" i="8"/>
  <c r="U42" i="8"/>
  <c r="L73" i="8"/>
  <c r="H73" i="8"/>
  <c r="U62" i="8"/>
  <c r="W42" i="8"/>
  <c r="U72" i="8"/>
  <c r="S32" i="8"/>
  <c r="S72" i="8"/>
  <c r="T72" i="8"/>
  <c r="W72" i="8"/>
  <c r="V72" i="8"/>
  <c r="T62" i="8"/>
  <c r="W62" i="8"/>
  <c r="S62" i="8"/>
  <c r="V62" i="8"/>
  <c r="W52" i="8"/>
  <c r="S52" i="8"/>
  <c r="U52" i="8"/>
  <c r="T52" i="8"/>
  <c r="V52" i="8"/>
  <c r="S42" i="8"/>
  <c r="T42" i="8"/>
  <c r="V42" i="8"/>
  <c r="U32" i="8"/>
  <c r="T32" i="8"/>
  <c r="W32" i="8"/>
  <c r="V32" i="8"/>
  <c r="T22" i="8"/>
  <c r="S22" i="8"/>
  <c r="W22" i="8"/>
  <c r="U22" i="8"/>
  <c r="V22" i="8"/>
  <c r="V12" i="8"/>
  <c r="U12" i="8"/>
  <c r="T12" i="8"/>
  <c r="S12" i="8"/>
  <c r="W7" i="8"/>
  <c r="W12" i="8" s="1"/>
  <c r="V73" i="8" l="1"/>
  <c r="T76" i="8" s="1"/>
  <c r="W73" i="8"/>
  <c r="U73" i="8"/>
  <c r="S76" i="8" s="1"/>
  <c r="S79" i="8" s="1"/>
  <c r="T73" i="8"/>
  <c r="S73" i="8"/>
</calcChain>
</file>

<file path=xl/sharedStrings.xml><?xml version="1.0" encoding="utf-8"?>
<sst xmlns="http://schemas.openxmlformats.org/spreadsheetml/2006/main" count="398" uniqueCount="202">
  <si>
    <t>Sıra No</t>
  </si>
  <si>
    <t>Toplam Fiyat</t>
  </si>
  <si>
    <t>Düşünceler</t>
  </si>
  <si>
    <t>Enerji jeli</t>
  </si>
  <si>
    <t>Tuna salsa</t>
  </si>
  <si>
    <t>Pazartesi Akşam</t>
  </si>
  <si>
    <t>Pazartesi Öğlen</t>
  </si>
  <si>
    <t>Salı Akşam</t>
  </si>
  <si>
    <t>Pazartesi Kahvaltı</t>
  </si>
  <si>
    <t>Salı Kahvaltı</t>
  </si>
  <si>
    <t>Salı Öğlen</t>
  </si>
  <si>
    <t>Çarşamba Kahvaltı</t>
  </si>
  <si>
    <t>Çarşamba Öğlen</t>
  </si>
  <si>
    <t>Çarşamba Akşam</t>
  </si>
  <si>
    <t>Perşembe Kahvaltı</t>
  </si>
  <si>
    <t>Perşembe Öğlen</t>
  </si>
  <si>
    <t>Perşembe Akşam</t>
  </si>
  <si>
    <t>Cuma Kahvaltı</t>
  </si>
  <si>
    <t>Cuma Öğlen</t>
  </si>
  <si>
    <t>Cuma Akşam</t>
  </si>
  <si>
    <t>Cumartesi Kahvaltı</t>
  </si>
  <si>
    <t>Cumartesi Öğlen</t>
  </si>
  <si>
    <t>Cumartesi Akşam</t>
  </si>
  <si>
    <t>Pazar Kahvaltı</t>
  </si>
  <si>
    <t>Pazar Öğlen</t>
  </si>
  <si>
    <t>Pazar Akşam</t>
  </si>
  <si>
    <t>Yumurta ve sebze</t>
  </si>
  <si>
    <t>Sığır</t>
  </si>
  <si>
    <t>Pirinç / Makarna</t>
  </si>
  <si>
    <t>Tavuk</t>
  </si>
  <si>
    <t>Sebze</t>
  </si>
  <si>
    <t>Yumurta / Sebze</t>
  </si>
  <si>
    <t>Balık</t>
  </si>
  <si>
    <t>Makarna</t>
  </si>
  <si>
    <t>Yoğurt / Meyve / Müsli</t>
  </si>
  <si>
    <t>İçecek</t>
  </si>
  <si>
    <t>Tatlı</t>
  </si>
  <si>
    <t>Çorba</t>
  </si>
  <si>
    <t>Chicken corn and noodle soup</t>
  </si>
  <si>
    <t>sığır</t>
  </si>
  <si>
    <t>Mango curry chicken</t>
  </si>
  <si>
    <t>Tuna spread</t>
  </si>
  <si>
    <t>poridged supreme</t>
  </si>
  <si>
    <t>Carrot cake and custard</t>
  </si>
  <si>
    <t>Enerji içeceği</t>
  </si>
  <si>
    <t>Su</t>
  </si>
  <si>
    <t>Bütünleme 
İhtiyacı</t>
  </si>
  <si>
    <t>haftada 1</t>
  </si>
  <si>
    <t>İngredient</t>
  </si>
  <si>
    <t>Brand</t>
  </si>
  <si>
    <t>Calorie</t>
  </si>
  <si>
    <t>K/jul</t>
  </si>
  <si>
    <t>Protein</t>
  </si>
  <si>
    <t>Fat</t>
  </si>
  <si>
    <t>Carbonhydrate</t>
  </si>
  <si>
    <t xml:space="preserve">Sodium </t>
  </si>
  <si>
    <t>Sugar</t>
  </si>
  <si>
    <t>Weight</t>
  </si>
  <si>
    <t>serve</t>
  </si>
  <si>
    <t>Chicken Carbonara</t>
  </si>
  <si>
    <t>Food for adventures | Back Country Cuisine</t>
  </si>
  <si>
    <t>44 g</t>
  </si>
  <si>
    <t>31,4 g</t>
  </si>
  <si>
    <t>92 g</t>
  </si>
  <si>
    <t>2300 mg</t>
  </si>
  <si>
    <t>17,4 g</t>
  </si>
  <si>
    <t>Roast Beef and vegetables</t>
  </si>
  <si>
    <t>3860 mg</t>
  </si>
  <si>
    <t>26,7 g</t>
  </si>
  <si>
    <t>REG</t>
  </si>
  <si>
    <t>Cooked Breakfast gluten free</t>
  </si>
  <si>
    <t>42,1 g</t>
  </si>
  <si>
    <t>48,8 g</t>
  </si>
  <si>
    <t>2440 g</t>
  </si>
  <si>
    <t>Cottage pie gluten free</t>
  </si>
  <si>
    <t>90,1 g</t>
  </si>
  <si>
    <t>Spaghetti bolognaise</t>
  </si>
  <si>
    <t>Beef teriyaki gluten free</t>
  </si>
  <si>
    <t>Beef and pasta hotpot</t>
  </si>
  <si>
    <t>Honey soy chicken  gluten free</t>
  </si>
  <si>
    <t>Mexican chicken gluten free</t>
  </si>
  <si>
    <t>Fish pie gluten free</t>
  </si>
  <si>
    <t>Roast lamb and vegetables gluten free</t>
  </si>
  <si>
    <t>Venison risotto gluten free</t>
  </si>
  <si>
    <t>Vegetarian stirfry gluten free</t>
  </si>
  <si>
    <t>Nasi goreng Gluten free</t>
  </si>
  <si>
    <t>Mushroom and lamb risotto gluten free</t>
  </si>
  <si>
    <t>Beef bourguignon gluten free</t>
  </si>
  <si>
    <t>reg</t>
  </si>
  <si>
    <t>mushroom bolognaise vegan</t>
  </si>
  <si>
    <t>Wheat flakes and fruit salad</t>
  </si>
  <si>
    <t>Wheatflakes and Fruit Salad | Back Country Cuisine</t>
  </si>
  <si>
    <t>Porridge Supreme | Back Country Cuisine</t>
  </si>
  <si>
    <t>Yoghurt and muesli</t>
  </si>
  <si>
    <t>Yoghurt and Muesli | Back Country Cuisine</t>
  </si>
  <si>
    <t>creamy mushroom and potato soup 
gluten free</t>
  </si>
  <si>
    <t>Creamy Mushroom and Potato Soup GF | Back Country Cuisine</t>
  </si>
  <si>
    <t>Chicken, Corn and Noodle Soup - GF | Back Country Cuisine</t>
  </si>
  <si>
    <t>instant mashed potato gluten free</t>
  </si>
  <si>
    <t>Instant Mashed Potato - Gluten Free | Back Country Cuisine</t>
  </si>
  <si>
    <t>instant rice gluten free</t>
  </si>
  <si>
    <t>easy cooked scrambled egg</t>
  </si>
  <si>
    <t>Easy Cook Scrambled Egg | Back Country Cuisine</t>
  </si>
  <si>
    <t>Carrot Cake and Custard | Back Country Cuisine</t>
  </si>
  <si>
    <t>mixed berry cheesecake dessert</t>
  </si>
  <si>
    <t>Mixed Berry Cheesecake Dessert | Back Country Cuisine</t>
  </si>
  <si>
    <t>Chocolate Brownie pudding</t>
  </si>
  <si>
    <t>Chocolate Brownie Pudding - GF | Back Country Cuisine</t>
  </si>
  <si>
    <t>Berry smoothie</t>
  </si>
  <si>
    <t>Berry Smoothie - Gluten Free | Back Country Cuisine</t>
  </si>
  <si>
    <t>Banana smoothie</t>
  </si>
  <si>
    <t>Banana Smoothie - Gluten Free | Back Country Cuisine</t>
  </si>
  <si>
    <t>iced moccha</t>
  </si>
  <si>
    <t>Iced Mocha - Gluten Free | Back Country Cuisine</t>
  </si>
  <si>
    <t>cinnamon rice puding</t>
  </si>
  <si>
    <t>Cinnamon Rice Pudding - Campers Pantry Pty Ltd</t>
  </si>
  <si>
    <t>creamed rice pudding with apple</t>
  </si>
  <si>
    <t>Creamed Rice Pudding with Apple - Campers Pantry Pty Ltd</t>
  </si>
  <si>
    <t>Tuna Salsa - Campers Pantry Pty Ltd</t>
  </si>
  <si>
    <t>Tuna Spread - Campers Pantry Pty Ltd</t>
  </si>
  <si>
    <t>Apricot chicken</t>
  </si>
  <si>
    <t>Apricot Chicken - Campers Pantry Pty Ltd</t>
  </si>
  <si>
    <t>Mango Curry Chicken - Campers Pantry Pty Ltd</t>
  </si>
  <si>
    <t>Spaghetti bolognese</t>
  </si>
  <si>
    <t>Spaghetti Bolognese - Campers Pantry Pty Ltd</t>
  </si>
  <si>
    <t>Tuna mornay</t>
  </si>
  <si>
    <t>Tuna Mornay - Campers Pantry Pty Ltd</t>
  </si>
  <si>
    <t>Vegetarian pasta</t>
  </si>
  <si>
    <t>Vegetarian Pasta - Campers Pantry Pty Ltd</t>
  </si>
  <si>
    <t>GÜNLÜK TOPLAM</t>
  </si>
  <si>
    <t>Aylık Fiyatı</t>
  </si>
  <si>
    <t>15 günlük
Ağırlık</t>
  </si>
  <si>
    <t>Aylık
Ağırlık</t>
  </si>
  <si>
    <t>Haftalık Miktar</t>
  </si>
  <si>
    <t>Aylık yürüyüş
 miktarı</t>
  </si>
  <si>
    <t>Toplam Yürüyüş 
Miktarı</t>
  </si>
  <si>
    <t>Haftalık Ağırlık</t>
  </si>
  <si>
    <t>Soup</t>
  </si>
  <si>
    <t>Çarşamba akşam</t>
  </si>
  <si>
    <t>sebze</t>
  </si>
  <si>
    <t>Kuzu</t>
  </si>
  <si>
    <t>Weekly Price</t>
  </si>
  <si>
    <t>Enerji barı</t>
  </si>
  <si>
    <t>Vitamin/mineral</t>
  </si>
  <si>
    <t>Su 600ml. 24 lü paket</t>
  </si>
  <si>
    <t>24x 600ml Bottles of Water - Spring Water - Neverfail</t>
  </si>
  <si>
    <t>Gatorade 1L Orange</t>
  </si>
  <si>
    <t>Enerji içeceği tozu</t>
  </si>
  <si>
    <t>Staminade</t>
  </si>
  <si>
    <t>Sports Drinks | Woolworths</t>
  </si>
  <si>
    <t>sport energy bar - Woolworths Online</t>
  </si>
  <si>
    <t>Clif Bar</t>
  </si>
  <si>
    <t>Crankt raspberry bar</t>
  </si>
  <si>
    <t>winners sport gel 4 pack of 40 g.</t>
  </si>
  <si>
    <t>sport energy gels - Woolworths Online</t>
  </si>
  <si>
    <t>Coenzyme Q10 swisse 90 tab.</t>
  </si>
  <si>
    <t>coenzyme q10 - Woolworths Online</t>
  </si>
  <si>
    <t>Natures own Glucosamine 240 pack</t>
  </si>
  <si>
    <t>glucosamyne - Woolworths Online</t>
  </si>
  <si>
    <t>Natures way multivitamine 200 pack</t>
  </si>
  <si>
    <t>multivitamine - Woolworths Online</t>
  </si>
  <si>
    <t>Swisse Magnesium 120 pack</t>
  </si>
  <si>
    <t>magnesium - Woolworths Online</t>
  </si>
  <si>
    <t>Cenovis zinc plus 150 pack</t>
  </si>
  <si>
    <t>zinc - Woolworths Online</t>
  </si>
  <si>
    <t>Naturesway fish oil 1500mg 400 pack</t>
  </si>
  <si>
    <t>fishoil - Woolworths Online</t>
  </si>
  <si>
    <t>Migrogenics selenium 150 mg 60 pack</t>
  </si>
  <si>
    <t>Australia's Cheapest Online Pharmacy (chemistwarehouse.com.au)</t>
  </si>
  <si>
    <t>Her gün</t>
  </si>
  <si>
    <t>Haftada 3 gün</t>
  </si>
  <si>
    <t>Haftada 4 gün</t>
  </si>
  <si>
    <t>Öğlen</t>
  </si>
  <si>
    <t>Akşam</t>
  </si>
  <si>
    <t>Enerji bar</t>
  </si>
  <si>
    <t>Day / Course</t>
  </si>
  <si>
    <t>Meal type</t>
  </si>
  <si>
    <t>Ağırlık Hesapları</t>
  </si>
  <si>
    <t>İçecek Ağırlığı</t>
  </si>
  <si>
    <t>Haftalık</t>
  </si>
  <si>
    <t>15 günlük</t>
  </si>
  <si>
    <t>TOPLAM</t>
  </si>
  <si>
    <t>Toplam</t>
  </si>
  <si>
    <t xml:space="preserve">m      </t>
  </si>
  <si>
    <t xml:space="preserve">   </t>
  </si>
  <si>
    <t xml:space="preserve">  </t>
  </si>
  <si>
    <t>Weekly Total</t>
  </si>
  <si>
    <t>DAILY TOTAL</t>
  </si>
  <si>
    <t xml:space="preserve">DETAILED WEEKLY MEAL LIST </t>
  </si>
  <si>
    <t>DAILY SUPPLEMENTS</t>
  </si>
  <si>
    <t>DAY</t>
  </si>
  <si>
    <t>TYPE</t>
  </si>
  <si>
    <t>SUPPLEMENT</t>
  </si>
  <si>
    <t>BRAND</t>
  </si>
  <si>
    <t>UNİT COST</t>
  </si>
  <si>
    <t>W. CONS</t>
  </si>
  <si>
    <t>W. COST</t>
  </si>
  <si>
    <t>M. CONS.</t>
  </si>
  <si>
    <t>M. COST</t>
  </si>
  <si>
    <t>T. CONS</t>
  </si>
  <si>
    <t>T. COST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</si>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</sst>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62"/>
      <scheme val="minor"/>
    </font>
    <font>
      <sz val="12"/>
      <color rgb="FF2D3641"/>
      <name val="Calibri"/>
      <family val="2"/>
      <charset val="16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u/>
      <sz val="11"/>
      <color theme="10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b/>
      <sz val="26"/>
      <color theme="1"/>
      <name val="Calibri"/>
      <family val="2"/>
      <charset val="16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CDACE6"/>
        <bgColor indexed="64"/>
      </patternFill>
    </fill>
    <fill>
      <patternFill patternType="solid">
        <fgColor rgb="FFB7E0FF"/>
        <bgColor indexed="64"/>
      </patternFill>
    </fill>
  </fills>
  <borders count="41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ck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3">
    <xf numFmtId="0" fontId="0" fillId="0" borderId="0" xfId="0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4" borderId="5" xfId="0" applyFill="1" applyBorder="1"/>
    <xf numFmtId="0" fontId="0" fillId="0" borderId="6" xfId="0" applyBorder="1"/>
    <xf numFmtId="0" fontId="0" fillId="3" borderId="5" xfId="0" applyFill="1" applyBorder="1"/>
    <xf numFmtId="0" fontId="0" fillId="2" borderId="5" xfId="0" applyFill="1" applyBorder="1"/>
    <xf numFmtId="0" fontId="0" fillId="7" borderId="5" xfId="0" applyFill="1" applyBorder="1"/>
    <xf numFmtId="0" fontId="0" fillId="8" borderId="5" xfId="0" applyFill="1" applyBorder="1"/>
    <xf numFmtId="0" fontId="0" fillId="5" borderId="5" xfId="0" applyFill="1" applyBorder="1"/>
    <xf numFmtId="0" fontId="0" fillId="0" borderId="0" xfId="0" applyAlignment="1">
      <alignment wrapText="1"/>
    </xf>
    <xf numFmtId="0" fontId="0" fillId="9" borderId="5" xfId="0" applyFill="1" applyBorder="1"/>
    <xf numFmtId="0" fontId="0" fillId="6" borderId="6" xfId="0" applyFill="1" applyBorder="1"/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0" borderId="11" xfId="0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10" borderId="5" xfId="0" applyFill="1" applyBorder="1"/>
    <xf numFmtId="0" fontId="0" fillId="0" borderId="8" xfId="0" applyBorder="1"/>
    <xf numFmtId="0" fontId="0" fillId="0" borderId="13" xfId="0" applyBorder="1" applyAlignment="1">
      <alignment horizontal="center" vertical="center"/>
    </xf>
    <xf numFmtId="0" fontId="0" fillId="6" borderId="14" xfId="0" applyFill="1" applyBorder="1"/>
    <xf numFmtId="0" fontId="0" fillId="3" borderId="11" xfId="0" applyFill="1" applyBorder="1"/>
    <xf numFmtId="0" fontId="5" fillId="0" borderId="11" xfId="1" applyBorder="1"/>
    <xf numFmtId="0" fontId="0" fillId="0" borderId="18" xfId="0" applyBorder="1" applyAlignment="1">
      <alignment horizontal="center" vertical="center"/>
    </xf>
    <xf numFmtId="0" fontId="5" fillId="0" borderId="5" xfId="1" applyBorder="1"/>
    <xf numFmtId="0" fontId="0" fillId="3" borderId="5" xfId="0" applyFill="1" applyBorder="1" applyAlignment="1">
      <alignment wrapText="1"/>
    </xf>
    <xf numFmtId="0" fontId="5" fillId="0" borderId="13" xfId="1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6" borderId="12" xfId="0" applyFill="1" applyBorder="1"/>
    <xf numFmtId="0" fontId="6" fillId="9" borderId="16" xfId="0" applyFont="1" applyFill="1" applyBorder="1"/>
    <xf numFmtId="0" fontId="0" fillId="6" borderId="16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6" borderId="17" xfId="0" applyFill="1" applyBorder="1"/>
    <xf numFmtId="0" fontId="6" fillId="6" borderId="16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6" borderId="17" xfId="0" applyFont="1" applyFill="1" applyBorder="1"/>
    <xf numFmtId="0" fontId="0" fillId="0" borderId="1" xfId="0" applyBorder="1" applyAlignment="1">
      <alignment horizontal="center" vertical="center"/>
    </xf>
    <xf numFmtId="0" fontId="0" fillId="0" borderId="26" xfId="0" applyBorder="1"/>
    <xf numFmtId="0" fontId="0" fillId="7" borderId="28" xfId="0" applyFill="1" applyBorder="1"/>
    <xf numFmtId="0" fontId="5" fillId="0" borderId="28" xfId="1" applyBorder="1"/>
    <xf numFmtId="0" fontId="0" fillId="0" borderId="28" xfId="0" applyBorder="1" applyAlignment="1">
      <alignment horizontal="center" vertical="center"/>
    </xf>
    <xf numFmtId="0" fontId="0" fillId="6" borderId="27" xfId="0" applyFill="1" applyBorder="1"/>
    <xf numFmtId="0" fontId="0" fillId="11" borderId="2" xfId="0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 wrapText="1"/>
    </xf>
    <xf numFmtId="0" fontId="0" fillId="5" borderId="11" xfId="0" applyFill="1" applyBorder="1"/>
    <xf numFmtId="0" fontId="0" fillId="0" borderId="15" xfId="0" applyBorder="1"/>
    <xf numFmtId="0" fontId="4" fillId="7" borderId="16" xfId="0" applyFont="1" applyFill="1" applyBorder="1"/>
    <xf numFmtId="0" fontId="0" fillId="7" borderId="16" xfId="0" applyFill="1" applyBorder="1"/>
    <xf numFmtId="0" fontId="0" fillId="0" borderId="20" xfId="0" applyBorder="1"/>
    <xf numFmtId="0" fontId="0" fillId="8" borderId="21" xfId="0" applyFill="1" applyBorder="1"/>
    <xf numFmtId="0" fontId="0" fillId="5" borderId="21" xfId="0" applyFill="1" applyBorder="1"/>
    <xf numFmtId="0" fontId="5" fillId="0" borderId="21" xfId="1" applyBorder="1"/>
    <xf numFmtId="0" fontId="0" fillId="0" borderId="21" xfId="0" applyBorder="1" applyAlignment="1">
      <alignment horizontal="center" vertical="center"/>
    </xf>
    <xf numFmtId="0" fontId="0" fillId="6" borderId="22" xfId="0" applyFill="1" applyBorder="1"/>
    <xf numFmtId="0" fontId="0" fillId="0" borderId="32" xfId="0" applyBorder="1"/>
    <xf numFmtId="0" fontId="0" fillId="8" borderId="13" xfId="0" applyFill="1" applyBorder="1"/>
    <xf numFmtId="0" fontId="0" fillId="4" borderId="11" xfId="0" applyFill="1" applyBorder="1"/>
    <xf numFmtId="0" fontId="6" fillId="8" borderId="33" xfId="0" applyFont="1" applyFill="1" applyBorder="1"/>
    <xf numFmtId="0" fontId="0" fillId="8" borderId="16" xfId="0" applyFill="1" applyBorder="1"/>
    <xf numFmtId="0" fontId="0" fillId="4" borderId="13" xfId="0" applyFill="1" applyBorder="1"/>
    <xf numFmtId="0" fontId="0" fillId="2" borderId="11" xfId="0" applyFill="1" applyBorder="1"/>
    <xf numFmtId="0" fontId="6" fillId="4" borderId="33" xfId="0" applyFont="1" applyFill="1" applyBorder="1"/>
    <xf numFmtId="0" fontId="0" fillId="4" borderId="16" xfId="0" applyFill="1" applyBorder="1"/>
    <xf numFmtId="0" fontId="0" fillId="2" borderId="13" xfId="0" applyFill="1" applyBorder="1"/>
    <xf numFmtId="0" fontId="6" fillId="2" borderId="33" xfId="0" applyFont="1" applyFill="1" applyBorder="1"/>
    <xf numFmtId="0" fontId="6" fillId="2" borderId="16" xfId="0" applyFont="1" applyFill="1" applyBorder="1"/>
    <xf numFmtId="0" fontId="0" fillId="5" borderId="13" xfId="0" applyFill="1" applyBorder="1"/>
    <xf numFmtId="0" fontId="6" fillId="5" borderId="33" xfId="0" applyFont="1" applyFill="1" applyBorder="1"/>
    <xf numFmtId="0" fontId="6" fillId="5" borderId="16" xfId="0" applyFont="1" applyFill="1" applyBorder="1"/>
    <xf numFmtId="0" fontId="6" fillId="4" borderId="16" xfId="0" applyFont="1" applyFill="1" applyBorder="1" applyAlignment="1">
      <alignment horizontal="center" vertical="center"/>
    </xf>
    <xf numFmtId="0" fontId="3" fillId="0" borderId="0" xfId="0" applyFont="1"/>
    <xf numFmtId="0" fontId="0" fillId="6" borderId="23" xfId="0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6" borderId="24" xfId="0" applyFill="1" applyBorder="1"/>
    <xf numFmtId="0" fontId="7" fillId="2" borderId="34" xfId="0" applyFont="1" applyFill="1" applyBorder="1" applyAlignment="1">
      <alignment horizontal="center" vertical="center"/>
    </xf>
    <xf numFmtId="0" fontId="0" fillId="2" borderId="34" xfId="0" applyFill="1" applyBorder="1"/>
    <xf numFmtId="0" fontId="0" fillId="2" borderId="34" xfId="0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4" xfId="0" applyFont="1" applyFill="1" applyBorder="1"/>
    <xf numFmtId="0" fontId="2" fillId="2" borderId="35" xfId="0" applyFont="1" applyFill="1" applyBorder="1"/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6" borderId="38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5" xfId="1" applyFill="1" applyBorder="1"/>
    <xf numFmtId="0" fontId="0" fillId="0" borderId="9" xfId="0" applyBorder="1"/>
    <xf numFmtId="0" fontId="5" fillId="0" borderId="9" xfId="1" applyFill="1" applyBorder="1"/>
    <xf numFmtId="0" fontId="1" fillId="0" borderId="9" xfId="0" applyFont="1" applyBorder="1" applyAlignment="1">
      <alignment horizontal="center" vertical="center" wrapText="1"/>
    </xf>
    <xf numFmtId="16" fontId="0" fillId="0" borderId="5" xfId="0" applyNumberFormat="1" applyBorder="1" applyAlignment="1">
      <alignment horizontal="center" vertical="center"/>
    </xf>
    <xf numFmtId="0" fontId="0" fillId="0" borderId="19" xfId="0" applyBorder="1"/>
    <xf numFmtId="0" fontId="0" fillId="7" borderId="13" xfId="0" applyFill="1" applyBorder="1"/>
    <xf numFmtId="0" fontId="0" fillId="0" borderId="39" xfId="0" applyBorder="1" applyAlignment="1">
      <alignment horizontal="center" vertical="center"/>
    </xf>
    <xf numFmtId="0" fontId="0" fillId="10" borderId="28" xfId="0" applyFill="1" applyBorder="1"/>
    <xf numFmtId="0" fontId="0" fillId="12" borderId="11" xfId="0" applyFill="1" applyBorder="1"/>
    <xf numFmtId="0" fontId="0" fillId="12" borderId="5" xfId="0" applyFill="1" applyBorder="1"/>
    <xf numFmtId="0" fontId="0" fillId="12" borderId="13" xfId="0" applyFill="1" applyBorder="1"/>
    <xf numFmtId="0" fontId="6" fillId="12" borderId="33" xfId="0" applyFont="1" applyFill="1" applyBorder="1"/>
    <xf numFmtId="0" fontId="6" fillId="12" borderId="16" xfId="0" applyFont="1" applyFill="1" applyBorder="1"/>
    <xf numFmtId="0" fontId="0" fillId="13" borderId="11" xfId="0" applyFill="1" applyBorder="1"/>
    <xf numFmtId="0" fontId="0" fillId="13" borderId="5" xfId="0" applyFill="1" applyBorder="1"/>
    <xf numFmtId="0" fontId="0" fillId="13" borderId="13" xfId="0" applyFill="1" applyBorder="1"/>
    <xf numFmtId="0" fontId="6" fillId="13" borderId="33" xfId="0" applyFont="1" applyFill="1" applyBorder="1"/>
    <xf numFmtId="0" fontId="6" fillId="13" borderId="16" xfId="0" applyFont="1" applyFill="1" applyBorder="1"/>
    <xf numFmtId="0" fontId="0" fillId="10" borderId="13" xfId="0" applyFill="1" applyBorder="1"/>
    <xf numFmtId="0" fontId="0" fillId="0" borderId="40" xfId="0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</cellXfs>
  <cellStyles count="2">
    <cellStyle name="Köprü" xfId="1" builtinId="8"/>
    <cellStyle name="Normal" xfId="0" builtinId="0"/>
  </cellStyles>
  <dxfs count="0"/>
  <tableStyles count="0" defaultTableStyle="TableStyleMedium2" defaultPivotStyle="PivotStyleLight16"/>
  <colors>
    <mruColors>
      <color rgb="FF33CCCC"/>
      <color rgb="FFFF3399"/>
      <color rgb="FFB7E0FF"/>
      <color rgb="FFCDACE6"/>
      <color rgb="FFA66BD3"/>
      <color rgb="FF9900FF"/>
      <color rgb="FF008080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eması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backcountrycuisine.co.nz/our-products/desserts/any/three-fruits-cheesecake-dessert" TargetMode="External"/><Relationship Id="rId21" Type="http://schemas.openxmlformats.org/officeDocument/2006/relationships/hyperlink" Target="https://backcountrycuisine.co.nz/our-products/fruit-and-smoothies/any/iced-mocha-gluten-free" TargetMode="External"/><Relationship Id="rId42" Type="http://schemas.openxmlformats.org/officeDocument/2006/relationships/hyperlink" Target="https://backcountrycuisine.co.nz/our-products/fruit-and-smoothies/any/iced-mocha-gluten-free" TargetMode="External"/><Relationship Id="rId47" Type="http://schemas.openxmlformats.org/officeDocument/2006/relationships/hyperlink" Target="https://backcountrycuisine.co.nz/our-products/meals/any/mexican-chicken" TargetMode="External"/><Relationship Id="rId63" Type="http://schemas.openxmlformats.org/officeDocument/2006/relationships/hyperlink" Target="https://www.woolworths.com.au/shop/browse/drinks/sports-energy-drinks/sports-drinks" TargetMode="External"/><Relationship Id="rId68" Type="http://schemas.openxmlformats.org/officeDocument/2006/relationships/hyperlink" Target="https://www.woolworths.com.au/shop/browse/drinks/sports-energy-drinks/sports-drinks" TargetMode="External"/><Relationship Id="rId16" Type="http://schemas.openxmlformats.org/officeDocument/2006/relationships/hyperlink" Target="https://camperspantry.com.au/collections/lunches-camping-food/products/tuna-salsa" TargetMode="External"/><Relationship Id="rId11" Type="http://schemas.openxmlformats.org/officeDocument/2006/relationships/hyperlink" Target="https://backcountrycuisine.co.nz/our-products/meals/any/beef-and-pasta-hotpot" TargetMode="External"/><Relationship Id="rId24" Type="http://schemas.openxmlformats.org/officeDocument/2006/relationships/hyperlink" Target="https://backcountrycuisine.co.nz/our-products/soups/any/creamy-mushroom-and-potato-soup" TargetMode="External"/><Relationship Id="rId32" Type="http://schemas.openxmlformats.org/officeDocument/2006/relationships/hyperlink" Target="https://backcountrycuisine.co.nz/our-products/meals/any/beef-bourguignon-gluten-free" TargetMode="External"/><Relationship Id="rId37" Type="http://schemas.openxmlformats.org/officeDocument/2006/relationships/hyperlink" Target="https://camperspantry.com.au/collections/instant-meals-camping-food/products/apricot-chicken-camping-food-hiking-food" TargetMode="External"/><Relationship Id="rId40" Type="http://schemas.openxmlformats.org/officeDocument/2006/relationships/hyperlink" Target="https://backcountrycuisine.co.nz/our-products/meal-complements/any/instant-mashed-potato" TargetMode="External"/><Relationship Id="rId45" Type="http://schemas.openxmlformats.org/officeDocument/2006/relationships/hyperlink" Target="https://camperspantry.com.au/collections/instant-meals-camping-food/products/spaghetti-meat-sauce-camping-food-hiking-food" TargetMode="External"/><Relationship Id="rId53" Type="http://schemas.openxmlformats.org/officeDocument/2006/relationships/hyperlink" Target="https://www.woolworths.com.au/shop/search/products?searchTerm=sport%20energy%20bar" TargetMode="External"/><Relationship Id="rId58" Type="http://schemas.openxmlformats.org/officeDocument/2006/relationships/hyperlink" Target="https://www.woolworths.com.au/shop/search/products?searchTerm=multivitamine" TargetMode="External"/><Relationship Id="rId66" Type="http://schemas.openxmlformats.org/officeDocument/2006/relationships/hyperlink" Target="https://www.woolworths.com.au/shop/browse/drinks/sports-energy-drinks/sports-drinks" TargetMode="External"/><Relationship Id="rId74" Type="http://schemas.openxmlformats.org/officeDocument/2006/relationships/hyperlink" Target="https://www.woolworths.com.au/shop/search/products?searchTerm=sport%20energy%20bar" TargetMode="External"/><Relationship Id="rId5" Type="http://schemas.openxmlformats.org/officeDocument/2006/relationships/hyperlink" Target="https://camperspantry.com.au/collections/instant-meals-camping-food/products/vegetarian-pasta-camping-food-hiking-food" TargetMode="External"/><Relationship Id="rId61" Type="http://schemas.openxmlformats.org/officeDocument/2006/relationships/hyperlink" Target="https://www.woolworths.com.au/shop/search/products?searchTerm=fishoil" TargetMode="External"/><Relationship Id="rId19" Type="http://schemas.openxmlformats.org/officeDocument/2006/relationships/hyperlink" Target="https://backcountrycuisine.co.nz/our-products/meals/any/venison-risotto" TargetMode="External"/><Relationship Id="rId14" Type="http://schemas.openxmlformats.org/officeDocument/2006/relationships/hyperlink" Target="https://backcountrycuisine.co.nz/our-products/fruit-and-smoothies/any/iced-mocha-gluten-free-1" TargetMode="External"/><Relationship Id="rId22" Type="http://schemas.openxmlformats.org/officeDocument/2006/relationships/hyperlink" Target="https://backcountrycuisine.co.nz/our-products/breakfast/any/cooked-breakfast" TargetMode="External"/><Relationship Id="rId27" Type="http://schemas.openxmlformats.org/officeDocument/2006/relationships/hyperlink" Target="https://backcountrycuisine.co.nz/our-products/vegetarian/any/mushroom-bolognaise-vegan" TargetMode="External"/><Relationship Id="rId30" Type="http://schemas.openxmlformats.org/officeDocument/2006/relationships/hyperlink" Target="https://camperspantry.com.au/collections/lunches-camping-food/products/tuna-dill-spread-camping-food-hiking-food" TargetMode="External"/><Relationship Id="rId35" Type="http://schemas.openxmlformats.org/officeDocument/2006/relationships/hyperlink" Target="https://backcountrycuisine.co.nz/our-products/fruit-and-smoothies/any/iced-mocha-gluten-free-1" TargetMode="External"/><Relationship Id="rId43" Type="http://schemas.openxmlformats.org/officeDocument/2006/relationships/hyperlink" Target="https://backcountrycuisine.co.nz/our-products/breakfast/any/yoghurt-and-muesli" TargetMode="External"/><Relationship Id="rId48" Type="http://schemas.openxmlformats.org/officeDocument/2006/relationships/hyperlink" Target="https://backcountrycuisine.co.nz/our-products/desserts/any/carrot-cake-and-custard" TargetMode="External"/><Relationship Id="rId56" Type="http://schemas.openxmlformats.org/officeDocument/2006/relationships/hyperlink" Target="https://www.woolworths.com.au/shop/search/products?searchTerm=coenzyme%20q10" TargetMode="External"/><Relationship Id="rId64" Type="http://schemas.openxmlformats.org/officeDocument/2006/relationships/hyperlink" Target="https://www.woolworths.com.au/shop/browse/drinks/sports-energy-drinks/sports-drinks" TargetMode="External"/><Relationship Id="rId69" Type="http://schemas.openxmlformats.org/officeDocument/2006/relationships/hyperlink" Target="https://www.woolworths.com.au/shop/browse/drinks/sports-energy-drinks/sports-drinks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s://backcountrycuisine.co.nz/our-products/meals/any/nasi-goreng" TargetMode="External"/><Relationship Id="rId51" Type="http://schemas.openxmlformats.org/officeDocument/2006/relationships/hyperlink" Target="https://www.woolworths.com.au/shop/browse/drinks/sports-energy-drinks/sports-drinks" TargetMode="External"/><Relationship Id="rId72" Type="http://schemas.openxmlformats.org/officeDocument/2006/relationships/hyperlink" Target="https://www.woolworths.com.au/shop/search/products?searchTerm=sport%20energy%20bar" TargetMode="External"/><Relationship Id="rId3" Type="http://schemas.openxmlformats.org/officeDocument/2006/relationships/hyperlink" Target="https://backcountrycuisine.co.nz/our-products/soups/any/chicken-corn-and-noodle-soup" TargetMode="External"/><Relationship Id="rId12" Type="http://schemas.openxmlformats.org/officeDocument/2006/relationships/hyperlink" Target="https://backcountrycuisine.co.nz/our-products/meal-complements/any/instant-mashed-potato" TargetMode="External"/><Relationship Id="rId17" Type="http://schemas.openxmlformats.org/officeDocument/2006/relationships/hyperlink" Target="https://backcountrycuisine.co.nz/our-products/meal-complements/any/instant-rice" TargetMode="External"/><Relationship Id="rId25" Type="http://schemas.openxmlformats.org/officeDocument/2006/relationships/hyperlink" Target="https://camperspantry.com.au/collections/instant-meals-camping-food/products/tuna-mornay" TargetMode="External"/><Relationship Id="rId33" Type="http://schemas.openxmlformats.org/officeDocument/2006/relationships/hyperlink" Target="https://backcountrycuisine.co.nz/our-products/meals/any/spaghetti-bolognaise" TargetMode="External"/><Relationship Id="rId38" Type="http://schemas.openxmlformats.org/officeDocument/2006/relationships/hyperlink" Target="https://backcountrycuisine.co.nz/our-products/soups/any/creamy-mushroom-and-potato-soup" TargetMode="External"/><Relationship Id="rId46" Type="http://schemas.openxmlformats.org/officeDocument/2006/relationships/hyperlink" Target="https://backcountrycuisine.co.nz/our-products/meals/any/wild-mushroom-and-lamb-risotto-gluten-free" TargetMode="External"/><Relationship Id="rId59" Type="http://schemas.openxmlformats.org/officeDocument/2006/relationships/hyperlink" Target="https://www.woolworths.com.au/shop/search/products?searchTerm=magnesium" TargetMode="External"/><Relationship Id="rId67" Type="http://schemas.openxmlformats.org/officeDocument/2006/relationships/hyperlink" Target="https://www.woolworths.com.au/shop/browse/drinks/sports-energy-drinks/sports-drinks" TargetMode="External"/><Relationship Id="rId20" Type="http://schemas.openxmlformats.org/officeDocument/2006/relationships/hyperlink" Target="https://camperspantry.com.au/collections/breakfasts/products/cinnamon-rice-pudding-camping-food-hiking-food" TargetMode="External"/><Relationship Id="rId41" Type="http://schemas.openxmlformats.org/officeDocument/2006/relationships/hyperlink" Target="https://backcountrycuisine.co.nz/our-products/desserts/any/three-fruits-cheesecake-dessert" TargetMode="External"/><Relationship Id="rId54" Type="http://schemas.openxmlformats.org/officeDocument/2006/relationships/hyperlink" Target="https://www.woolworths.com.au/shop/search/products?searchTerm=sport%20energy%20bar" TargetMode="External"/><Relationship Id="rId62" Type="http://schemas.openxmlformats.org/officeDocument/2006/relationships/hyperlink" Target="https://www.chemistwarehouse.com.au/search?searchtext=selenium&amp;fh=1" TargetMode="External"/><Relationship Id="rId70" Type="http://schemas.openxmlformats.org/officeDocument/2006/relationships/hyperlink" Target="https://www.woolworths.com.au/shop/search/products?searchTerm=sport%20energy%20bar" TargetMode="External"/><Relationship Id="rId75" Type="http://schemas.openxmlformats.org/officeDocument/2006/relationships/hyperlink" Target="https://www.woolworths.com.au/shop/search/products?searchTerm=sport%20energy%20bar" TargetMode="External"/><Relationship Id="rId1" Type="http://schemas.openxmlformats.org/officeDocument/2006/relationships/hyperlink" Target="https://backcountrycuisine.co.nz/our-products/breakfast/any/porridge-supreme" TargetMode="External"/><Relationship Id="rId6" Type="http://schemas.openxmlformats.org/officeDocument/2006/relationships/hyperlink" Target="https://backcountrycuisine.co.nz/our-products/desserts/any/chocolate-brownie-pudding-gluten-free" TargetMode="External"/><Relationship Id="rId15" Type="http://schemas.openxmlformats.org/officeDocument/2006/relationships/hyperlink" Target="https://backcountrycuisine.co.nz/our-products/meal-complements/any/easy-cook-scrambled-egg" TargetMode="External"/><Relationship Id="rId23" Type="http://schemas.openxmlformats.org/officeDocument/2006/relationships/hyperlink" Target="https://camperspantry.com.au/collections/instant-meals-camping-food/products/mango-curry-chicken-camping-food-hiking-food" TargetMode="External"/><Relationship Id="rId28" Type="http://schemas.openxmlformats.org/officeDocument/2006/relationships/hyperlink" Target="https://backcountrycuisine.co.nz/our-products/fruit-and-smoothies/any/iced-mocha-gluten-free-2" TargetMode="External"/><Relationship Id="rId36" Type="http://schemas.openxmlformats.org/officeDocument/2006/relationships/hyperlink" Target="https://backcountrycuisine.co.nz/our-products/breakfast/any/wheatflakes-and-fruit-salad" TargetMode="External"/><Relationship Id="rId49" Type="http://schemas.openxmlformats.org/officeDocument/2006/relationships/hyperlink" Target="https://backcountrycuisine.co.nz/our-products/fruit-and-smoothies/any/iced-mocha-gluten-free-2" TargetMode="External"/><Relationship Id="rId57" Type="http://schemas.openxmlformats.org/officeDocument/2006/relationships/hyperlink" Target="https://www.woolworths.com.au/shop/search/products?searchTerm=glucosamyne" TargetMode="External"/><Relationship Id="rId10" Type="http://schemas.openxmlformats.org/officeDocument/2006/relationships/hyperlink" Target="https://backcountrycuisine.co.nz/our-products/meals/any/spaghetti-bolognaise" TargetMode="External"/><Relationship Id="rId31" Type="http://schemas.openxmlformats.org/officeDocument/2006/relationships/hyperlink" Target="https://backcountrycuisine.co.nz/our-products/meals/any/vegetarian-stirfry" TargetMode="External"/><Relationship Id="rId44" Type="http://schemas.openxmlformats.org/officeDocument/2006/relationships/hyperlink" Target="https://backcountrycuisine.co.nz/our-products/meals/any/beef-teriyaki" TargetMode="External"/><Relationship Id="rId52" Type="http://schemas.openxmlformats.org/officeDocument/2006/relationships/hyperlink" Target="https://www.woolworths.com.au/shop/browse/drinks/sports-energy-drinks/sports-drinks" TargetMode="External"/><Relationship Id="rId60" Type="http://schemas.openxmlformats.org/officeDocument/2006/relationships/hyperlink" Target="https://www.woolworths.com.au/shop/search/products?searchTerm=zinc" TargetMode="External"/><Relationship Id="rId65" Type="http://schemas.openxmlformats.org/officeDocument/2006/relationships/hyperlink" Target="https://www.woolworths.com.au/shop/browse/drinks/sports-energy-drinks/sports-drinks" TargetMode="External"/><Relationship Id="rId73" Type="http://schemas.openxmlformats.org/officeDocument/2006/relationships/hyperlink" Target="https://www.woolworths.com.au/shop/search/products?searchTerm=sport%20energy%20bar" TargetMode="External"/><Relationship Id="rId4" Type="http://schemas.openxmlformats.org/officeDocument/2006/relationships/hyperlink" Target="https://backcountrycuisine.co.nz/our-products/meals/any/honey-soy-chicken" TargetMode="External"/><Relationship Id="rId9" Type="http://schemas.openxmlformats.org/officeDocument/2006/relationships/hyperlink" Target="https://backcountrycuisine.co.nz/our-products/meals/any/chicken-carbonara" TargetMode="External"/><Relationship Id="rId13" Type="http://schemas.openxmlformats.org/officeDocument/2006/relationships/hyperlink" Target="https://backcountrycuisine.co.nz/our-products/meals/any/cottage-pie" TargetMode="External"/><Relationship Id="rId18" Type="http://schemas.openxmlformats.org/officeDocument/2006/relationships/hyperlink" Target="https://backcountrycuisine.co.nz/our-products/meals/any/roast-lamb-and-vegetables" TargetMode="External"/><Relationship Id="rId39" Type="http://schemas.openxmlformats.org/officeDocument/2006/relationships/hyperlink" Target="https://backcountrycuisine.co.nz/our-products/meals/any/smoked-fish-pie" TargetMode="External"/><Relationship Id="rId34" Type="http://schemas.openxmlformats.org/officeDocument/2006/relationships/hyperlink" Target="https://camperspantry.com.au/collections/breakfasts/products/creamed-rice-pudding-with-apple-camping-food-hiking-food" TargetMode="External"/><Relationship Id="rId50" Type="http://schemas.openxmlformats.org/officeDocument/2006/relationships/hyperlink" Target="https://www.neverfail.com.au/products/spring-water/neverfail-spring-water-600ml-pet-x-24?rand=1633598139" TargetMode="External"/><Relationship Id="rId55" Type="http://schemas.openxmlformats.org/officeDocument/2006/relationships/hyperlink" Target="https://www.woolworths.com.au/shop/search/products?searchTerm=sport%20energy%20gels" TargetMode="External"/><Relationship Id="rId76" Type="http://schemas.openxmlformats.org/officeDocument/2006/relationships/hyperlink" Target="https://www.woolworths.com.au/shop/search/products?searchTerm=sport%20energy%20bar" TargetMode="External"/><Relationship Id="rId7" Type="http://schemas.openxmlformats.org/officeDocument/2006/relationships/hyperlink" Target="https://backcountrycuisine.co.nz/our-products/fruit-and-smoothies/any/iced-mocha-gluten-free-2" TargetMode="External"/><Relationship Id="rId71" Type="http://schemas.openxmlformats.org/officeDocument/2006/relationships/hyperlink" Target="https://www.woolworths.com.au/shop/search/products?searchTerm=sport%20energy%20bar" TargetMode="External"/><Relationship Id="rId2" Type="http://schemas.openxmlformats.org/officeDocument/2006/relationships/hyperlink" Target="https://backcountrycuisine.co.nz/our-products/meals/any/roast-beef-and-vegetables" TargetMode="External"/><Relationship Id="rId29" Type="http://schemas.openxmlformats.org/officeDocument/2006/relationships/hyperlink" Target="https://backcountrycuisine.co.nz/our-products/meal-complements/any/easy-cook-scrambled-eg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91592-F8E6-47B8-8FCD-DBF135B73054}">
  <dimension ref="A1:AA644"/>
  <sheetViews>
    <sheetView tabSelected="1" zoomScale="60" zoomScaleNormal="60" workbookViewId="0">
      <selection activeCell="J87" sqref="J87"/>
    </sheetView>
  </sheetViews>
  <sheetFormatPr defaultRowHeight="15" x14ac:dyDescent="0.25"/>
  <cols>
    <col min="1" max="1" width="11.85546875" customWidth="1"/>
    <col min="2" max="2" width="22.5703125" customWidth="1"/>
    <col min="3" max="3" width="18.140625" customWidth="1"/>
    <col min="4" max="4" width="42.28515625" customWidth="1"/>
    <col min="5" max="5" width="64.140625" customWidth="1"/>
    <col min="6" max="6" width="13" customWidth="1"/>
    <col min="7" max="7" width="14.5703125" customWidth="1"/>
    <col min="8" max="8" width="14.42578125" customWidth="1"/>
    <col min="9" max="9" width="13" customWidth="1"/>
    <col min="10" max="10" width="15.28515625" customWidth="1"/>
    <col min="11" max="11" width="14.5703125" customWidth="1"/>
    <col min="12" max="12" width="15.28515625" customWidth="1"/>
    <col min="13" max="13" width="13" customWidth="1"/>
    <col min="14" max="14" width="13.28515625" customWidth="1"/>
    <col min="15" max="18" width="15.85546875" customWidth="1"/>
    <col min="19" max="19" width="14.5703125" customWidth="1"/>
    <col min="20" max="21" width="16.140625" customWidth="1"/>
    <col min="22" max="23" width="14.28515625" customWidth="1"/>
    <col min="24" max="24" width="17.28515625" customWidth="1"/>
    <col min="25" max="25" width="40.5703125" customWidth="1"/>
  </cols>
  <sheetData>
    <row r="1" spans="1:27" ht="35.25" customHeight="1" thickTop="1" thickBot="1" x14ac:dyDescent="0.3">
      <c r="A1" s="115" t="s">
        <v>188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7"/>
    </row>
    <row r="2" spans="1:27" ht="30.75" thickTop="1" x14ac:dyDescent="0.25">
      <c r="A2" s="43" t="s">
        <v>0</v>
      </c>
      <c r="B2" s="32" t="s">
        <v>175</v>
      </c>
      <c r="C2" s="32" t="s">
        <v>176</v>
      </c>
      <c r="D2" s="49" t="s">
        <v>48</v>
      </c>
      <c r="E2" s="49" t="s">
        <v>49</v>
      </c>
      <c r="F2" s="49" t="s">
        <v>50</v>
      </c>
      <c r="G2" s="49" t="s">
        <v>51</v>
      </c>
      <c r="H2" s="49" t="s">
        <v>52</v>
      </c>
      <c r="I2" s="49" t="s">
        <v>53</v>
      </c>
      <c r="J2" s="49" t="s">
        <v>54</v>
      </c>
      <c r="K2" s="49" t="s">
        <v>55</v>
      </c>
      <c r="L2" s="49" t="s">
        <v>56</v>
      </c>
      <c r="M2" s="49" t="s">
        <v>57</v>
      </c>
      <c r="N2" s="49" t="s">
        <v>58</v>
      </c>
      <c r="O2" s="49" t="s">
        <v>141</v>
      </c>
      <c r="P2" s="49" t="s">
        <v>133</v>
      </c>
      <c r="Q2" s="50" t="s">
        <v>134</v>
      </c>
      <c r="R2" s="50" t="s">
        <v>135</v>
      </c>
      <c r="S2" s="21" t="s">
        <v>130</v>
      </c>
      <c r="T2" s="21" t="s">
        <v>1</v>
      </c>
      <c r="U2" s="21" t="s">
        <v>136</v>
      </c>
      <c r="V2" s="91" t="s">
        <v>131</v>
      </c>
      <c r="W2" s="91" t="s">
        <v>132</v>
      </c>
      <c r="X2" s="91" t="s">
        <v>46</v>
      </c>
      <c r="Y2" s="33" t="s">
        <v>2</v>
      </c>
      <c r="Z2" s="14"/>
      <c r="AA2" s="14"/>
    </row>
    <row r="3" spans="1:27" x14ac:dyDescent="0.25">
      <c r="A3" s="5"/>
      <c r="B3" s="11" t="s">
        <v>8</v>
      </c>
      <c r="C3" s="11" t="s">
        <v>26</v>
      </c>
      <c r="D3" s="15" t="s">
        <v>42</v>
      </c>
      <c r="E3" s="29" t="s">
        <v>92</v>
      </c>
      <c r="F3" s="3">
        <v>685</v>
      </c>
      <c r="G3" s="3">
        <v>2870</v>
      </c>
      <c r="H3" s="3">
        <v>21.2</v>
      </c>
      <c r="I3" s="3">
        <v>18</v>
      </c>
      <c r="J3" s="3">
        <v>106</v>
      </c>
      <c r="K3" s="3">
        <v>88</v>
      </c>
      <c r="L3" s="3">
        <v>45.2</v>
      </c>
      <c r="M3" s="3">
        <v>0.17499999999999999</v>
      </c>
      <c r="N3" s="3" t="s">
        <v>88</v>
      </c>
      <c r="O3" s="3">
        <v>9.9499999999999993</v>
      </c>
      <c r="P3" s="3">
        <v>1</v>
      </c>
      <c r="Q3" s="3">
        <v>4</v>
      </c>
      <c r="R3" s="3">
        <f>SUM(Q3*19)</f>
        <v>76</v>
      </c>
      <c r="S3" s="3">
        <f>SUM(O3*Q3)</f>
        <v>39.799999999999997</v>
      </c>
      <c r="T3" s="3">
        <f>SUM(R3*O3)</f>
        <v>756.19999999999993</v>
      </c>
      <c r="U3" s="3">
        <f>SUM(M3*1)</f>
        <v>0.17499999999999999</v>
      </c>
      <c r="V3" s="3">
        <f>SUM(M3*2*P3)</f>
        <v>0.35</v>
      </c>
      <c r="W3" s="3">
        <f>SUM(V3*2)</f>
        <v>0.7</v>
      </c>
      <c r="X3" s="3" t="s">
        <v>47</v>
      </c>
      <c r="Y3" s="16"/>
    </row>
    <row r="4" spans="1:27" x14ac:dyDescent="0.25">
      <c r="A4" s="5"/>
      <c r="B4" s="11" t="s">
        <v>6</v>
      </c>
      <c r="C4" s="11" t="s">
        <v>27</v>
      </c>
      <c r="D4" s="9" t="s">
        <v>66</v>
      </c>
      <c r="E4" s="29" t="s">
        <v>60</v>
      </c>
      <c r="F4" s="3">
        <v>729</v>
      </c>
      <c r="G4" s="3">
        <v>3050</v>
      </c>
      <c r="H4" s="3">
        <v>39.200000000000003</v>
      </c>
      <c r="I4" s="3">
        <v>25.3</v>
      </c>
      <c r="J4" s="3">
        <v>80.400000000000006</v>
      </c>
      <c r="K4" s="3" t="s">
        <v>67</v>
      </c>
      <c r="L4" s="3" t="s">
        <v>68</v>
      </c>
      <c r="M4" s="3">
        <v>0.17499999999999999</v>
      </c>
      <c r="N4" s="3" t="s">
        <v>69</v>
      </c>
      <c r="O4" s="3">
        <v>11.49</v>
      </c>
      <c r="P4" s="3">
        <v>1</v>
      </c>
      <c r="Q4" s="3">
        <v>4</v>
      </c>
      <c r="R4" s="3">
        <f t="shared" ref="R4:R11" si="0">SUM(Q4*19)</f>
        <v>76</v>
      </c>
      <c r="S4" s="3">
        <f t="shared" ref="S4:S11" si="1">SUM(O4*Q4)</f>
        <v>45.96</v>
      </c>
      <c r="T4" s="3">
        <f t="shared" ref="T4:T11" si="2">SUM(R4*O4)</f>
        <v>873.24</v>
      </c>
      <c r="U4" s="3">
        <f t="shared" ref="U4:U11" si="3">SUM(M4*1)</f>
        <v>0.17499999999999999</v>
      </c>
      <c r="V4" s="3">
        <f t="shared" ref="V4:V11" si="4">SUM(M4*2*P4)</f>
        <v>0.35</v>
      </c>
      <c r="W4" s="3">
        <f t="shared" ref="W4:W11" si="5">SUM(V4*2)</f>
        <v>0.7</v>
      </c>
      <c r="X4" s="3" t="s">
        <v>47</v>
      </c>
      <c r="Y4" s="16"/>
    </row>
    <row r="5" spans="1:27" x14ac:dyDescent="0.25">
      <c r="A5" s="5"/>
      <c r="B5" s="11" t="s">
        <v>6</v>
      </c>
      <c r="C5" s="11" t="s">
        <v>137</v>
      </c>
      <c r="D5" s="9" t="s">
        <v>38</v>
      </c>
      <c r="E5" s="29" t="s">
        <v>97</v>
      </c>
      <c r="F5" s="3">
        <v>251</v>
      </c>
      <c r="G5" s="3">
        <v>1050</v>
      </c>
      <c r="H5" s="3">
        <v>9.4</v>
      </c>
      <c r="I5" s="3">
        <v>6.4</v>
      </c>
      <c r="J5" s="3">
        <v>39.200000000000003</v>
      </c>
      <c r="K5" s="3">
        <v>995</v>
      </c>
      <c r="L5" s="3">
        <v>12.8</v>
      </c>
      <c r="M5" s="3">
        <v>0.06</v>
      </c>
      <c r="N5" s="3" t="s">
        <v>88</v>
      </c>
      <c r="O5" s="3">
        <v>9.9499999999999993</v>
      </c>
      <c r="P5" s="3">
        <v>1</v>
      </c>
      <c r="Q5" s="3">
        <v>4</v>
      </c>
      <c r="R5" s="3">
        <f t="shared" si="0"/>
        <v>76</v>
      </c>
      <c r="S5" s="3">
        <f t="shared" si="1"/>
        <v>39.799999999999997</v>
      </c>
      <c r="T5" s="3">
        <f t="shared" si="2"/>
        <v>756.19999999999993</v>
      </c>
      <c r="U5" s="3">
        <f t="shared" si="3"/>
        <v>0.06</v>
      </c>
      <c r="V5" s="3">
        <f t="shared" si="4"/>
        <v>0.12</v>
      </c>
      <c r="W5" s="3">
        <f t="shared" si="5"/>
        <v>0.24</v>
      </c>
      <c r="X5" s="3" t="s">
        <v>47</v>
      </c>
      <c r="Y5" s="16"/>
    </row>
    <row r="6" spans="1:27" x14ac:dyDescent="0.25">
      <c r="A6" s="5"/>
      <c r="B6" s="11" t="s">
        <v>5</v>
      </c>
      <c r="C6" s="11" t="s">
        <v>29</v>
      </c>
      <c r="D6" s="9" t="s">
        <v>79</v>
      </c>
      <c r="E6" s="29" t="s">
        <v>60</v>
      </c>
      <c r="F6" s="3">
        <v>728</v>
      </c>
      <c r="G6" s="3">
        <v>3050</v>
      </c>
      <c r="H6" s="3">
        <v>30.1</v>
      </c>
      <c r="I6" s="3">
        <v>17.2</v>
      </c>
      <c r="J6" s="3">
        <v>110</v>
      </c>
      <c r="K6" s="3">
        <v>1820</v>
      </c>
      <c r="L6" s="3">
        <v>37.200000000000003</v>
      </c>
      <c r="M6" s="3">
        <v>0.17499999999999999</v>
      </c>
      <c r="N6" s="3"/>
      <c r="O6" s="3">
        <v>11.49</v>
      </c>
      <c r="P6" s="3">
        <v>1</v>
      </c>
      <c r="Q6" s="3">
        <v>4</v>
      </c>
      <c r="R6" s="3">
        <f t="shared" si="0"/>
        <v>76</v>
      </c>
      <c r="S6" s="3">
        <f t="shared" si="1"/>
        <v>45.96</v>
      </c>
      <c r="T6" s="3">
        <f t="shared" si="2"/>
        <v>873.24</v>
      </c>
      <c r="U6" s="3">
        <f t="shared" si="3"/>
        <v>0.17499999999999999</v>
      </c>
      <c r="V6" s="3">
        <f t="shared" si="4"/>
        <v>0.35</v>
      </c>
      <c r="W6" s="3">
        <f t="shared" si="5"/>
        <v>0.7</v>
      </c>
      <c r="X6" s="3" t="s">
        <v>47</v>
      </c>
      <c r="Y6" s="16"/>
    </row>
    <row r="7" spans="1:27" x14ac:dyDescent="0.25">
      <c r="A7" s="5"/>
      <c r="B7" s="11" t="s">
        <v>5</v>
      </c>
      <c r="C7" s="11" t="s">
        <v>30</v>
      </c>
      <c r="D7" s="9" t="s">
        <v>127</v>
      </c>
      <c r="E7" s="29" t="s">
        <v>128</v>
      </c>
      <c r="F7" s="3">
        <v>544</v>
      </c>
      <c r="G7" s="3">
        <v>2280</v>
      </c>
      <c r="H7" s="3">
        <v>16</v>
      </c>
      <c r="I7" s="3">
        <v>15.6</v>
      </c>
      <c r="J7" s="3">
        <v>81.599999999999994</v>
      </c>
      <c r="K7" s="3">
        <v>340</v>
      </c>
      <c r="L7" s="3">
        <v>4</v>
      </c>
      <c r="M7" s="3">
        <v>0.11</v>
      </c>
      <c r="N7" s="3">
        <v>1</v>
      </c>
      <c r="O7" s="3">
        <v>15.95</v>
      </c>
      <c r="P7" s="3">
        <v>1</v>
      </c>
      <c r="Q7" s="3">
        <v>4</v>
      </c>
      <c r="R7" s="3">
        <f t="shared" si="0"/>
        <v>76</v>
      </c>
      <c r="S7" s="3">
        <f t="shared" si="1"/>
        <v>63.8</v>
      </c>
      <c r="T7" s="3">
        <f t="shared" si="2"/>
        <v>1212.2</v>
      </c>
      <c r="U7" s="3">
        <f t="shared" si="3"/>
        <v>0.11</v>
      </c>
      <c r="V7" s="3">
        <f t="shared" si="4"/>
        <v>0.22</v>
      </c>
      <c r="W7" s="3">
        <f t="shared" si="5"/>
        <v>0.44</v>
      </c>
      <c r="X7" s="3" t="s">
        <v>47</v>
      </c>
      <c r="Y7" s="16"/>
    </row>
    <row r="8" spans="1:27" x14ac:dyDescent="0.25">
      <c r="A8" s="5"/>
      <c r="B8" s="11" t="s">
        <v>5</v>
      </c>
      <c r="C8" s="11" t="s">
        <v>36</v>
      </c>
      <c r="D8" s="10" t="s">
        <v>106</v>
      </c>
      <c r="E8" s="29" t="s">
        <v>107</v>
      </c>
      <c r="F8" s="3">
        <v>738</v>
      </c>
      <c r="G8" s="3">
        <v>3090</v>
      </c>
      <c r="H8" s="3">
        <v>7.7</v>
      </c>
      <c r="I8" s="3">
        <v>26.1</v>
      </c>
      <c r="J8" s="3">
        <v>114</v>
      </c>
      <c r="K8" s="3">
        <v>324</v>
      </c>
      <c r="L8" s="3">
        <v>84.8</v>
      </c>
      <c r="M8" s="3">
        <v>0.15</v>
      </c>
      <c r="N8" s="3">
        <v>1</v>
      </c>
      <c r="O8" s="3">
        <v>15.95</v>
      </c>
      <c r="P8" s="3">
        <v>1</v>
      </c>
      <c r="Q8" s="3">
        <v>4</v>
      </c>
      <c r="R8" s="3">
        <f t="shared" si="0"/>
        <v>76</v>
      </c>
      <c r="S8" s="3">
        <f t="shared" si="1"/>
        <v>63.8</v>
      </c>
      <c r="T8" s="3">
        <f t="shared" si="2"/>
        <v>1212.2</v>
      </c>
      <c r="U8" s="3">
        <f>SUM(M8*1)</f>
        <v>0.15</v>
      </c>
      <c r="V8" s="3">
        <f t="shared" si="4"/>
        <v>0.3</v>
      </c>
      <c r="W8" s="3">
        <f t="shared" si="5"/>
        <v>0.6</v>
      </c>
      <c r="X8" s="3" t="s">
        <v>47</v>
      </c>
      <c r="Y8" s="16"/>
    </row>
    <row r="9" spans="1:27" x14ac:dyDescent="0.25">
      <c r="A9" s="99"/>
      <c r="B9" s="100" t="s">
        <v>172</v>
      </c>
      <c r="C9" s="11" t="s">
        <v>44</v>
      </c>
      <c r="D9" s="22" t="s">
        <v>146</v>
      </c>
      <c r="E9" s="29" t="s">
        <v>149</v>
      </c>
      <c r="F9" s="24">
        <v>24.5</v>
      </c>
      <c r="G9" s="24">
        <v>103</v>
      </c>
      <c r="H9" s="24">
        <v>0</v>
      </c>
      <c r="I9" s="24">
        <v>0</v>
      </c>
      <c r="J9" s="24">
        <v>15</v>
      </c>
      <c r="K9" s="24">
        <v>128</v>
      </c>
      <c r="L9" s="24">
        <v>15</v>
      </c>
      <c r="M9" s="24">
        <v>0.25</v>
      </c>
      <c r="N9" s="24">
        <v>1</v>
      </c>
      <c r="O9" s="24"/>
      <c r="P9" s="24">
        <v>1</v>
      </c>
      <c r="Q9" s="24"/>
      <c r="R9" s="24"/>
      <c r="S9" s="24"/>
      <c r="T9" s="24"/>
      <c r="U9" s="24"/>
      <c r="V9" s="3"/>
      <c r="W9" s="24">
        <f t="shared" si="5"/>
        <v>0</v>
      </c>
      <c r="X9" s="24"/>
      <c r="Y9" s="25"/>
    </row>
    <row r="10" spans="1:27" x14ac:dyDescent="0.25">
      <c r="A10" s="99"/>
      <c r="B10" s="100" t="s">
        <v>173</v>
      </c>
      <c r="C10" s="100" t="s">
        <v>174</v>
      </c>
      <c r="D10" s="10" t="s">
        <v>151</v>
      </c>
      <c r="E10" s="94" t="s">
        <v>150</v>
      </c>
      <c r="F10" s="24">
        <v>250</v>
      </c>
      <c r="G10" s="24">
        <v>1050</v>
      </c>
      <c r="H10" s="24">
        <v>10</v>
      </c>
      <c r="I10" s="24">
        <v>5</v>
      </c>
      <c r="J10" s="24">
        <v>45</v>
      </c>
      <c r="K10" s="24">
        <v>150</v>
      </c>
      <c r="L10" s="24">
        <v>22</v>
      </c>
      <c r="M10" s="24">
        <v>6.8000000000000005E-2</v>
      </c>
      <c r="N10" s="24">
        <v>1</v>
      </c>
      <c r="O10" s="24"/>
      <c r="P10" s="24">
        <v>1</v>
      </c>
      <c r="Q10" s="24"/>
      <c r="R10" s="24"/>
      <c r="S10" s="24"/>
      <c r="T10" s="24"/>
      <c r="U10" s="24">
        <f>SUM(M10*P10)</f>
        <v>6.8000000000000005E-2</v>
      </c>
      <c r="V10" s="3">
        <f t="shared" si="4"/>
        <v>0.13600000000000001</v>
      </c>
      <c r="W10" s="24">
        <f t="shared" si="5"/>
        <v>0.27200000000000002</v>
      </c>
      <c r="X10" s="24"/>
      <c r="Y10" s="25"/>
    </row>
    <row r="11" spans="1:27" ht="15.75" thickBot="1" x14ac:dyDescent="0.3">
      <c r="A11" s="44"/>
      <c r="B11" s="45" t="s">
        <v>173</v>
      </c>
      <c r="C11" s="45" t="s">
        <v>35</v>
      </c>
      <c r="D11" s="102" t="s">
        <v>108</v>
      </c>
      <c r="E11" s="46" t="s">
        <v>109</v>
      </c>
      <c r="F11" s="47">
        <v>411</v>
      </c>
      <c r="G11" s="47">
        <v>1720</v>
      </c>
      <c r="H11" s="47">
        <v>15.8</v>
      </c>
      <c r="I11" s="47">
        <v>18.5</v>
      </c>
      <c r="J11" s="47">
        <v>44.4</v>
      </c>
      <c r="K11" s="47">
        <v>192</v>
      </c>
      <c r="L11" s="47">
        <v>42.8</v>
      </c>
      <c r="M11" s="47">
        <v>8.5000000000000006E-2</v>
      </c>
      <c r="N11" s="47">
        <v>1</v>
      </c>
      <c r="O11" s="47">
        <v>15.95</v>
      </c>
      <c r="P11" s="47">
        <v>1</v>
      </c>
      <c r="Q11" s="47">
        <v>4</v>
      </c>
      <c r="R11" s="47">
        <f t="shared" si="0"/>
        <v>76</v>
      </c>
      <c r="S11" s="47">
        <f t="shared" si="1"/>
        <v>63.8</v>
      </c>
      <c r="T11" s="47">
        <f t="shared" si="2"/>
        <v>1212.2</v>
      </c>
      <c r="U11" s="47">
        <f t="shared" si="3"/>
        <v>8.5000000000000006E-2</v>
      </c>
      <c r="V11" s="47">
        <f t="shared" si="4"/>
        <v>0.17</v>
      </c>
      <c r="W11" s="47">
        <f t="shared" si="5"/>
        <v>0.34</v>
      </c>
      <c r="X11" s="47"/>
      <c r="Y11" s="48"/>
    </row>
    <row r="12" spans="1:27" ht="16.5" thickBot="1" x14ac:dyDescent="0.3">
      <c r="A12" s="52"/>
      <c r="B12" s="53" t="s">
        <v>129</v>
      </c>
      <c r="C12" s="54"/>
      <c r="D12" s="36" t="s">
        <v>187</v>
      </c>
      <c r="E12" s="37"/>
      <c r="F12" s="76">
        <f>SUM(F3:F11)</f>
        <v>4360.5</v>
      </c>
      <c r="G12" s="76">
        <f t="shared" ref="G12:M12" si="6">SUM(G3:G11)</f>
        <v>18263</v>
      </c>
      <c r="H12" s="76">
        <f t="shared" si="6"/>
        <v>149.40000000000003</v>
      </c>
      <c r="I12" s="76">
        <f t="shared" si="6"/>
        <v>132.1</v>
      </c>
      <c r="J12" s="76">
        <f t="shared" si="6"/>
        <v>635.6</v>
      </c>
      <c r="K12" s="76">
        <f t="shared" si="6"/>
        <v>4037</v>
      </c>
      <c r="L12" s="76">
        <f t="shared" si="6"/>
        <v>263.8</v>
      </c>
      <c r="M12" s="76">
        <f t="shared" si="6"/>
        <v>1.248</v>
      </c>
      <c r="N12" s="76">
        <f>SUM(N3:N11)</f>
        <v>5</v>
      </c>
      <c r="O12" s="76">
        <f>SUM(O3:O11)</f>
        <v>90.73</v>
      </c>
      <c r="P12" s="40"/>
      <c r="Q12" s="40"/>
      <c r="R12" s="40"/>
      <c r="S12" s="76">
        <f>SUM(S3:S11)</f>
        <v>362.92</v>
      </c>
      <c r="T12" s="76">
        <f>SUM(T3:T11)</f>
        <v>6895.48</v>
      </c>
      <c r="U12" s="76">
        <f>SUM(U3:U11)</f>
        <v>0.998</v>
      </c>
      <c r="V12" s="76">
        <f>SUM(V3:V11)</f>
        <v>1.996</v>
      </c>
      <c r="W12" s="76">
        <f>SUM(W3:W11)</f>
        <v>3.992</v>
      </c>
      <c r="X12" s="41"/>
      <c r="Y12" s="42"/>
    </row>
    <row r="13" spans="1:27" x14ac:dyDescent="0.25">
      <c r="A13" s="55"/>
      <c r="B13" s="56" t="s">
        <v>9</v>
      </c>
      <c r="C13" s="56" t="s">
        <v>31</v>
      </c>
      <c r="D13" s="57" t="s">
        <v>85</v>
      </c>
      <c r="E13" s="58" t="s">
        <v>60</v>
      </c>
      <c r="F13" s="59">
        <v>740</v>
      </c>
      <c r="G13" s="59">
        <v>3100</v>
      </c>
      <c r="H13" s="59">
        <v>23.2</v>
      </c>
      <c r="I13" s="59">
        <v>18.2</v>
      </c>
      <c r="J13" s="59">
        <v>119</v>
      </c>
      <c r="K13" s="59">
        <v>1420</v>
      </c>
      <c r="L13" s="59">
        <v>22.3</v>
      </c>
      <c r="M13" s="59"/>
      <c r="N13" s="59"/>
      <c r="O13" s="59">
        <v>11.49</v>
      </c>
      <c r="P13" s="34">
        <v>1</v>
      </c>
      <c r="Q13" s="3">
        <v>4</v>
      </c>
      <c r="R13" s="3">
        <f>SUM(Q13*19)</f>
        <v>76</v>
      </c>
      <c r="S13" s="3">
        <f>SUM(O13*Q13)</f>
        <v>45.96</v>
      </c>
      <c r="T13" s="3">
        <f>SUM(R13*O13)</f>
        <v>873.24</v>
      </c>
      <c r="U13" s="3">
        <f>SUM(M13*1)</f>
        <v>0</v>
      </c>
      <c r="V13" s="3">
        <f>SUM(M13*2*P13)</f>
        <v>0</v>
      </c>
      <c r="W13" s="3">
        <f>SUM(V13*2)</f>
        <v>0</v>
      </c>
      <c r="X13" s="59" t="s">
        <v>47</v>
      </c>
      <c r="Y13" s="60"/>
    </row>
    <row r="14" spans="1:27" x14ac:dyDescent="0.25">
      <c r="A14" s="5"/>
      <c r="B14" s="12" t="s">
        <v>10</v>
      </c>
      <c r="C14" s="12" t="s">
        <v>29</v>
      </c>
      <c r="D14" s="26" t="s">
        <v>59</v>
      </c>
      <c r="E14" s="27" t="s">
        <v>60</v>
      </c>
      <c r="F14" s="20">
        <v>830</v>
      </c>
      <c r="G14" s="20">
        <v>3480</v>
      </c>
      <c r="H14" s="20" t="s">
        <v>61</v>
      </c>
      <c r="I14" s="20" t="s">
        <v>62</v>
      </c>
      <c r="J14" s="20" t="s">
        <v>63</v>
      </c>
      <c r="K14" s="20" t="s">
        <v>64</v>
      </c>
      <c r="L14" s="20" t="s">
        <v>65</v>
      </c>
      <c r="M14" s="20">
        <v>0.17499999999999999</v>
      </c>
      <c r="N14" s="28"/>
      <c r="O14" s="20">
        <v>11.49</v>
      </c>
      <c r="P14" s="34">
        <v>1</v>
      </c>
      <c r="Q14" s="3">
        <v>4</v>
      </c>
      <c r="R14" s="3">
        <f t="shared" ref="R14:R21" si="7">SUM(Q14*19)</f>
        <v>76</v>
      </c>
      <c r="S14" s="3">
        <f t="shared" ref="S14:S21" si="8">SUM(O14*Q14)</f>
        <v>45.96</v>
      </c>
      <c r="T14" s="3">
        <f t="shared" ref="T14:T21" si="9">SUM(R14*O14)</f>
        <v>873.24</v>
      </c>
      <c r="U14" s="3">
        <f t="shared" ref="U14:U17" si="10">SUM(M14*1)</f>
        <v>0.17499999999999999</v>
      </c>
      <c r="V14" s="3">
        <f t="shared" ref="V14:V21" si="11">SUM(M14*2*P14)</f>
        <v>0.35</v>
      </c>
      <c r="W14" s="3">
        <f t="shared" ref="W14:W21" si="12">SUM(V14*2)</f>
        <v>0.7</v>
      </c>
      <c r="X14" s="3" t="s">
        <v>47</v>
      </c>
      <c r="Y14" s="16"/>
    </row>
    <row r="15" spans="1:27" x14ac:dyDescent="0.25">
      <c r="A15" s="5"/>
      <c r="B15" s="12" t="s">
        <v>10</v>
      </c>
      <c r="C15" s="12" t="s">
        <v>28</v>
      </c>
      <c r="D15" s="9" t="s">
        <v>76</v>
      </c>
      <c r="E15" s="29" t="s">
        <v>60</v>
      </c>
      <c r="F15" s="3">
        <v>651</v>
      </c>
      <c r="G15" s="3">
        <v>2730</v>
      </c>
      <c r="H15" s="3">
        <v>32.1</v>
      </c>
      <c r="I15" s="3">
        <v>16.5</v>
      </c>
      <c r="J15" s="3">
        <v>94.9</v>
      </c>
      <c r="K15" s="3">
        <v>1110</v>
      </c>
      <c r="L15" s="3">
        <v>13.3</v>
      </c>
      <c r="M15" s="20">
        <v>0.17499999999999999</v>
      </c>
      <c r="N15" s="28"/>
      <c r="O15" s="3">
        <v>11.49</v>
      </c>
      <c r="P15" s="34">
        <v>1</v>
      </c>
      <c r="Q15" s="3">
        <v>4</v>
      </c>
      <c r="R15" s="3">
        <f t="shared" si="7"/>
        <v>76</v>
      </c>
      <c r="S15" s="3">
        <f t="shared" si="8"/>
        <v>45.96</v>
      </c>
      <c r="T15" s="3">
        <f t="shared" si="9"/>
        <v>873.24</v>
      </c>
      <c r="U15" s="3">
        <f t="shared" si="10"/>
        <v>0.17499999999999999</v>
      </c>
      <c r="V15" s="3">
        <f t="shared" si="11"/>
        <v>0.35</v>
      </c>
      <c r="W15" s="3">
        <f t="shared" si="12"/>
        <v>0.7</v>
      </c>
      <c r="X15" s="3" t="s">
        <v>47</v>
      </c>
      <c r="Y15" s="16"/>
    </row>
    <row r="16" spans="1:27" x14ac:dyDescent="0.25">
      <c r="A16" s="5"/>
      <c r="B16" s="12" t="s">
        <v>7</v>
      </c>
      <c r="C16" s="12" t="s">
        <v>27</v>
      </c>
      <c r="D16" s="9" t="s">
        <v>78</v>
      </c>
      <c r="E16" s="29" t="s">
        <v>60</v>
      </c>
      <c r="F16" s="3">
        <v>763</v>
      </c>
      <c r="G16" s="3">
        <v>3190</v>
      </c>
      <c r="H16" s="3">
        <v>39.200000000000003</v>
      </c>
      <c r="I16" s="3">
        <v>23.9</v>
      </c>
      <c r="J16" s="3">
        <v>93</v>
      </c>
      <c r="K16" s="3">
        <v>1850</v>
      </c>
      <c r="L16" s="3">
        <v>17.2</v>
      </c>
      <c r="M16" s="20">
        <v>0.17499999999999999</v>
      </c>
      <c r="N16" s="28"/>
      <c r="O16" s="3">
        <v>11.49</v>
      </c>
      <c r="P16" s="34">
        <v>1</v>
      </c>
      <c r="Q16" s="3">
        <v>4</v>
      </c>
      <c r="R16" s="3">
        <f t="shared" si="7"/>
        <v>76</v>
      </c>
      <c r="S16" s="3">
        <f t="shared" si="8"/>
        <v>45.96</v>
      </c>
      <c r="T16" s="3">
        <f t="shared" si="9"/>
        <v>873.24</v>
      </c>
      <c r="U16" s="3">
        <f t="shared" si="10"/>
        <v>0.17499999999999999</v>
      </c>
      <c r="V16" s="3">
        <f t="shared" si="11"/>
        <v>0.35</v>
      </c>
      <c r="W16" s="3">
        <f t="shared" si="12"/>
        <v>0.7</v>
      </c>
      <c r="X16" s="3" t="s">
        <v>47</v>
      </c>
      <c r="Y16" s="16"/>
    </row>
    <row r="17" spans="1:25" x14ac:dyDescent="0.25">
      <c r="A17" s="5"/>
      <c r="B17" s="12" t="s">
        <v>7</v>
      </c>
      <c r="C17" s="12" t="s">
        <v>30</v>
      </c>
      <c r="D17" s="9" t="s">
        <v>98</v>
      </c>
      <c r="E17" s="29" t="s">
        <v>99</v>
      </c>
      <c r="F17" s="3">
        <v>630</v>
      </c>
      <c r="G17" s="3">
        <v>2630</v>
      </c>
      <c r="H17" s="3">
        <v>15</v>
      </c>
      <c r="I17" s="3">
        <v>15</v>
      </c>
      <c r="J17" s="3">
        <v>104</v>
      </c>
      <c r="K17" s="3">
        <v>1635</v>
      </c>
      <c r="L17" s="3">
        <v>15.5</v>
      </c>
      <c r="M17" s="3">
        <v>0.16</v>
      </c>
      <c r="N17" s="17">
        <v>5</v>
      </c>
      <c r="O17" s="3">
        <v>9.9499999999999993</v>
      </c>
      <c r="P17" s="34">
        <v>1</v>
      </c>
      <c r="Q17" s="3">
        <v>4</v>
      </c>
      <c r="R17" s="3">
        <f t="shared" si="7"/>
        <v>76</v>
      </c>
      <c r="S17" s="3">
        <f t="shared" si="8"/>
        <v>39.799999999999997</v>
      </c>
      <c r="T17" s="3">
        <f t="shared" si="9"/>
        <v>756.19999999999993</v>
      </c>
      <c r="U17" s="3">
        <f t="shared" si="10"/>
        <v>0.16</v>
      </c>
      <c r="V17" s="3">
        <f t="shared" si="11"/>
        <v>0.32</v>
      </c>
      <c r="W17" s="3">
        <f t="shared" si="12"/>
        <v>0.64</v>
      </c>
      <c r="X17" s="3" t="s">
        <v>47</v>
      </c>
      <c r="Y17" s="16"/>
    </row>
    <row r="18" spans="1:25" x14ac:dyDescent="0.25">
      <c r="A18" s="5"/>
      <c r="B18" s="12" t="s">
        <v>7</v>
      </c>
      <c r="C18" s="12" t="s">
        <v>36</v>
      </c>
      <c r="D18" s="10" t="s">
        <v>74</v>
      </c>
      <c r="E18" s="29" t="s">
        <v>60</v>
      </c>
      <c r="F18" s="3">
        <v>697</v>
      </c>
      <c r="G18" s="3">
        <v>2920</v>
      </c>
      <c r="H18" s="3">
        <v>30.1</v>
      </c>
      <c r="I18" s="3">
        <v>22.5</v>
      </c>
      <c r="J18" s="3" t="s">
        <v>75</v>
      </c>
      <c r="K18" s="3">
        <v>1900</v>
      </c>
      <c r="L18" s="3">
        <v>31.8</v>
      </c>
      <c r="M18" s="20">
        <v>0.17499999999999999</v>
      </c>
      <c r="N18" s="28"/>
      <c r="O18" s="3">
        <v>15.95</v>
      </c>
      <c r="P18" s="34">
        <v>1</v>
      </c>
      <c r="Q18" s="3">
        <v>4</v>
      </c>
      <c r="R18" s="3">
        <f t="shared" si="7"/>
        <v>76</v>
      </c>
      <c r="S18" s="3">
        <f t="shared" si="8"/>
        <v>63.8</v>
      </c>
      <c r="T18" s="3">
        <f t="shared" si="9"/>
        <v>1212.2</v>
      </c>
      <c r="U18" s="3">
        <f>SUM(M18*1)</f>
        <v>0.17499999999999999</v>
      </c>
      <c r="V18" s="3">
        <f t="shared" si="11"/>
        <v>0.35</v>
      </c>
      <c r="W18" s="3">
        <f t="shared" si="12"/>
        <v>0.7</v>
      </c>
      <c r="X18" s="3" t="s">
        <v>47</v>
      </c>
      <c r="Y18" s="16"/>
    </row>
    <row r="19" spans="1:25" x14ac:dyDescent="0.25">
      <c r="A19" s="5"/>
      <c r="B19" s="62" t="s">
        <v>172</v>
      </c>
      <c r="C19" s="62" t="s">
        <v>44</v>
      </c>
      <c r="D19" s="22" t="s">
        <v>146</v>
      </c>
      <c r="E19" s="29" t="s">
        <v>149</v>
      </c>
      <c r="F19" s="24">
        <v>24.5</v>
      </c>
      <c r="G19" s="24">
        <v>103</v>
      </c>
      <c r="H19" s="24">
        <v>0</v>
      </c>
      <c r="I19" s="24">
        <v>0</v>
      </c>
      <c r="J19" s="24">
        <v>15</v>
      </c>
      <c r="K19" s="24">
        <v>128</v>
      </c>
      <c r="L19" s="24">
        <v>15</v>
      </c>
      <c r="M19" s="24">
        <v>0.25</v>
      </c>
      <c r="N19" s="24">
        <v>1</v>
      </c>
      <c r="O19" s="24"/>
      <c r="P19" s="101">
        <v>1</v>
      </c>
      <c r="Q19" s="24"/>
      <c r="R19" s="24"/>
      <c r="S19" s="24"/>
      <c r="T19" s="24"/>
      <c r="U19" s="24"/>
      <c r="V19" s="3"/>
      <c r="W19" s="24">
        <f t="shared" si="12"/>
        <v>0</v>
      </c>
      <c r="X19" s="24"/>
      <c r="Y19" s="25"/>
    </row>
    <row r="20" spans="1:25" x14ac:dyDescent="0.25">
      <c r="A20" s="5"/>
      <c r="B20" s="62" t="s">
        <v>173</v>
      </c>
      <c r="C20" s="62" t="s">
        <v>174</v>
      </c>
      <c r="D20" s="10" t="s">
        <v>152</v>
      </c>
      <c r="E20" s="94" t="s">
        <v>150</v>
      </c>
      <c r="F20" s="3">
        <v>217</v>
      </c>
      <c r="G20" s="3">
        <v>1520</v>
      </c>
      <c r="H20" s="3">
        <v>20</v>
      </c>
      <c r="I20" s="3">
        <v>7.7</v>
      </c>
      <c r="J20" s="3">
        <v>3.9</v>
      </c>
      <c r="K20" s="3">
        <v>55</v>
      </c>
      <c r="L20" s="3">
        <v>3.5</v>
      </c>
      <c r="M20" s="20">
        <v>0.06</v>
      </c>
      <c r="N20" s="28"/>
      <c r="O20" s="24"/>
      <c r="P20" s="101">
        <v>1</v>
      </c>
      <c r="Q20" s="24"/>
      <c r="R20" s="24"/>
      <c r="S20" s="24"/>
      <c r="T20" s="24"/>
      <c r="U20" s="24">
        <f>SUM(M20*P20)</f>
        <v>0.06</v>
      </c>
      <c r="V20" s="3">
        <f t="shared" si="11"/>
        <v>0.12</v>
      </c>
      <c r="W20" s="24">
        <f t="shared" si="12"/>
        <v>0.24</v>
      </c>
      <c r="X20" s="24"/>
      <c r="Y20" s="25"/>
    </row>
    <row r="21" spans="1:25" ht="15.75" thickBot="1" x14ac:dyDescent="0.3">
      <c r="A21" s="5"/>
      <c r="B21" s="62" t="s">
        <v>173</v>
      </c>
      <c r="C21" s="62" t="s">
        <v>35</v>
      </c>
      <c r="D21" s="113" t="s">
        <v>112</v>
      </c>
      <c r="E21" s="31" t="s">
        <v>113</v>
      </c>
      <c r="F21" s="3">
        <v>411</v>
      </c>
      <c r="G21" s="3">
        <v>1720</v>
      </c>
      <c r="H21" s="3">
        <v>15.8</v>
      </c>
      <c r="I21" s="3">
        <v>18.5</v>
      </c>
      <c r="J21" s="3">
        <v>44.4</v>
      </c>
      <c r="K21" s="3">
        <v>192</v>
      </c>
      <c r="L21" s="3">
        <v>42.8</v>
      </c>
      <c r="M21" s="3">
        <v>8.5000000000000006E-2</v>
      </c>
      <c r="N21" s="17">
        <v>1</v>
      </c>
      <c r="O21" s="24">
        <v>15.95</v>
      </c>
      <c r="P21" s="88">
        <v>1</v>
      </c>
      <c r="Q21" s="47">
        <v>4</v>
      </c>
      <c r="R21" s="47">
        <f t="shared" si="7"/>
        <v>76</v>
      </c>
      <c r="S21" s="47">
        <f t="shared" si="8"/>
        <v>63.8</v>
      </c>
      <c r="T21" s="47">
        <f t="shared" si="9"/>
        <v>1212.2</v>
      </c>
      <c r="U21" s="47">
        <f t="shared" ref="U21" si="13">SUM(M21*1)</f>
        <v>8.5000000000000006E-2</v>
      </c>
      <c r="V21" s="47">
        <f t="shared" si="11"/>
        <v>0.17</v>
      </c>
      <c r="W21" s="47">
        <f t="shared" si="12"/>
        <v>0.34</v>
      </c>
      <c r="X21" s="24"/>
      <c r="Y21" s="25"/>
    </row>
    <row r="22" spans="1:25" ht="16.5" thickBot="1" x14ac:dyDescent="0.3">
      <c r="A22" s="61"/>
      <c r="B22" s="64" t="s">
        <v>129</v>
      </c>
      <c r="C22" s="65"/>
      <c r="D22" s="36" t="s">
        <v>187</v>
      </c>
      <c r="E22" s="38"/>
      <c r="F22" s="76">
        <f>SUM(F13:F21)</f>
        <v>4963.5</v>
      </c>
      <c r="G22" s="76">
        <f t="shared" ref="G22:N22" si="14">SUM(G13:G21)</f>
        <v>21393</v>
      </c>
      <c r="H22" s="76">
        <f t="shared" si="14"/>
        <v>175.4</v>
      </c>
      <c r="I22" s="76">
        <f t="shared" si="14"/>
        <v>122.3</v>
      </c>
      <c r="J22" s="76">
        <f t="shared" si="14"/>
        <v>474.19999999999993</v>
      </c>
      <c r="K22" s="76">
        <f t="shared" si="14"/>
        <v>8290</v>
      </c>
      <c r="L22" s="76">
        <f t="shared" si="14"/>
        <v>161.39999999999998</v>
      </c>
      <c r="M22" s="76">
        <f t="shared" si="14"/>
        <v>1.2549999999999999</v>
      </c>
      <c r="N22" s="76">
        <f t="shared" si="14"/>
        <v>7</v>
      </c>
      <c r="O22" s="76">
        <f t="shared" ref="O22" si="15">SUM(O13:O21)</f>
        <v>87.81</v>
      </c>
      <c r="P22" s="89"/>
      <c r="Q22" s="38"/>
      <c r="R22" s="38"/>
      <c r="S22" s="76">
        <f>SUM(S13:S21)</f>
        <v>351.24</v>
      </c>
      <c r="T22" s="76">
        <f>SUM(T13:T21)</f>
        <v>6673.5599999999995</v>
      </c>
      <c r="U22" s="76">
        <f>SUM(U13:U21)</f>
        <v>1.0049999999999999</v>
      </c>
      <c r="V22" s="76">
        <f>SUM(V13:V21)</f>
        <v>2.0099999999999998</v>
      </c>
      <c r="W22" s="76">
        <f>SUM(W13:W21)</f>
        <v>4.0199999999999996</v>
      </c>
      <c r="X22" s="38"/>
      <c r="Y22" s="39"/>
    </row>
    <row r="23" spans="1:25" x14ac:dyDescent="0.25">
      <c r="A23" s="5"/>
      <c r="B23" s="63" t="s">
        <v>11</v>
      </c>
      <c r="C23" s="63" t="s">
        <v>31</v>
      </c>
      <c r="D23" s="13" t="s">
        <v>101</v>
      </c>
      <c r="E23" s="29" t="s">
        <v>102</v>
      </c>
      <c r="F23" s="3">
        <v>935</v>
      </c>
      <c r="G23" s="3">
        <v>3910</v>
      </c>
      <c r="H23" s="3">
        <v>70</v>
      </c>
      <c r="I23" s="3">
        <v>70</v>
      </c>
      <c r="J23" s="3">
        <v>10</v>
      </c>
      <c r="K23" s="3">
        <v>2050</v>
      </c>
      <c r="L23" s="3">
        <v>10</v>
      </c>
      <c r="M23" s="3">
        <v>0.16</v>
      </c>
      <c r="N23" s="17">
        <v>5</v>
      </c>
      <c r="O23" s="3">
        <v>14.99</v>
      </c>
      <c r="P23" s="34">
        <v>1</v>
      </c>
      <c r="Q23" s="3">
        <v>4</v>
      </c>
      <c r="R23" s="3">
        <f>SUM(Q23*19)</f>
        <v>76</v>
      </c>
      <c r="S23" s="3">
        <f>SUM(O23*Q23)</f>
        <v>59.96</v>
      </c>
      <c r="T23" s="3">
        <f>SUM(R23*O23)</f>
        <v>1139.24</v>
      </c>
      <c r="U23" s="3">
        <f>SUM(M23*1)</f>
        <v>0.16</v>
      </c>
      <c r="V23" s="3">
        <f>SUM(M23*2*P23)</f>
        <v>0.32</v>
      </c>
      <c r="W23" s="3">
        <f>SUM(V23*2)</f>
        <v>0.64</v>
      </c>
      <c r="X23" s="20" t="s">
        <v>47</v>
      </c>
      <c r="Y23" s="35"/>
    </row>
    <row r="24" spans="1:25" x14ac:dyDescent="0.25">
      <c r="A24" s="5"/>
      <c r="B24" s="7" t="s">
        <v>12</v>
      </c>
      <c r="C24" s="7" t="s">
        <v>32</v>
      </c>
      <c r="D24" s="9" t="s">
        <v>4</v>
      </c>
      <c r="E24" s="29" t="s">
        <v>118</v>
      </c>
      <c r="F24" s="3">
        <v>487</v>
      </c>
      <c r="G24" s="3">
        <v>1948</v>
      </c>
      <c r="H24" s="3">
        <v>44</v>
      </c>
      <c r="I24" s="3">
        <v>24</v>
      </c>
      <c r="J24" s="3">
        <v>10</v>
      </c>
      <c r="K24" s="3">
        <v>4800</v>
      </c>
      <c r="L24" s="3">
        <v>8</v>
      </c>
      <c r="M24" s="3">
        <v>0.1</v>
      </c>
      <c r="N24" s="17">
        <v>2</v>
      </c>
      <c r="O24" s="3">
        <v>15.95</v>
      </c>
      <c r="P24" s="34">
        <v>1</v>
      </c>
      <c r="Q24" s="3">
        <v>4</v>
      </c>
      <c r="R24" s="3">
        <f t="shared" ref="R24:R31" si="16">SUM(Q24*19)</f>
        <v>76</v>
      </c>
      <c r="S24" s="3">
        <f t="shared" ref="S24:S31" si="17">SUM(O24*Q24)</f>
        <v>63.8</v>
      </c>
      <c r="T24" s="3">
        <f t="shared" ref="T24:T31" si="18">SUM(R24*O24)</f>
        <v>1212.2</v>
      </c>
      <c r="U24" s="3">
        <f t="shared" ref="U24:U27" si="19">SUM(M24*1)</f>
        <v>0.1</v>
      </c>
      <c r="V24" s="3">
        <f t="shared" ref="V24:V31" si="20">SUM(M24*2*P24)</f>
        <v>0.2</v>
      </c>
      <c r="W24" s="3">
        <f t="shared" ref="W24:W31" si="21">SUM(V24*2)</f>
        <v>0.4</v>
      </c>
      <c r="X24" s="3" t="s">
        <v>47</v>
      </c>
      <c r="Y24" s="16"/>
    </row>
    <row r="25" spans="1:25" x14ac:dyDescent="0.25">
      <c r="A25" s="5"/>
      <c r="B25" s="7" t="s">
        <v>12</v>
      </c>
      <c r="C25" s="7" t="s">
        <v>33</v>
      </c>
      <c r="D25" s="9" t="s">
        <v>100</v>
      </c>
      <c r="E25" s="29" t="s">
        <v>60</v>
      </c>
      <c r="F25" s="3">
        <v>595</v>
      </c>
      <c r="G25" s="3">
        <v>2500</v>
      </c>
      <c r="H25" s="3">
        <v>12</v>
      </c>
      <c r="I25" s="3">
        <v>5</v>
      </c>
      <c r="J25" s="3">
        <v>130</v>
      </c>
      <c r="K25" s="3">
        <v>25</v>
      </c>
      <c r="L25" s="3">
        <v>5</v>
      </c>
      <c r="M25" s="3">
        <v>0.16</v>
      </c>
      <c r="N25" s="17">
        <v>5</v>
      </c>
      <c r="O25" s="3">
        <v>9.9499999999999993</v>
      </c>
      <c r="P25" s="34">
        <v>1</v>
      </c>
      <c r="Q25" s="3">
        <v>4</v>
      </c>
      <c r="R25" s="3">
        <f t="shared" si="16"/>
        <v>76</v>
      </c>
      <c r="S25" s="3">
        <f t="shared" si="17"/>
        <v>39.799999999999997</v>
      </c>
      <c r="T25" s="3">
        <f t="shared" si="18"/>
        <v>756.19999999999993</v>
      </c>
      <c r="U25" s="3">
        <f t="shared" si="19"/>
        <v>0.16</v>
      </c>
      <c r="V25" s="3">
        <f t="shared" si="20"/>
        <v>0.32</v>
      </c>
      <c r="W25" s="3">
        <f t="shared" si="21"/>
        <v>0.64</v>
      </c>
      <c r="X25" s="3" t="s">
        <v>47</v>
      </c>
      <c r="Y25" s="16"/>
    </row>
    <row r="26" spans="1:25" x14ac:dyDescent="0.25">
      <c r="A26" s="5"/>
      <c r="B26" s="7" t="s">
        <v>13</v>
      </c>
      <c r="C26" s="7" t="s">
        <v>27</v>
      </c>
      <c r="D26" s="9" t="s">
        <v>82</v>
      </c>
      <c r="E26" s="29" t="s">
        <v>60</v>
      </c>
      <c r="F26" s="3">
        <v>703</v>
      </c>
      <c r="G26" s="3">
        <v>2940</v>
      </c>
      <c r="H26" s="3">
        <v>35.1</v>
      </c>
      <c r="I26" s="3">
        <v>20.100000000000001</v>
      </c>
      <c r="J26" s="3">
        <v>89.7</v>
      </c>
      <c r="K26" s="3">
        <v>2040</v>
      </c>
      <c r="L26" s="3">
        <v>32.6</v>
      </c>
      <c r="M26" s="20">
        <v>0.17499999999999999</v>
      </c>
      <c r="N26" s="28"/>
      <c r="O26" s="3">
        <v>11.49</v>
      </c>
      <c r="P26" s="34">
        <v>1</v>
      </c>
      <c r="Q26" s="3">
        <v>4</v>
      </c>
      <c r="R26" s="3">
        <f t="shared" si="16"/>
        <v>76</v>
      </c>
      <c r="S26" s="3">
        <f t="shared" si="17"/>
        <v>45.96</v>
      </c>
      <c r="T26" s="3">
        <f t="shared" si="18"/>
        <v>873.24</v>
      </c>
      <c r="U26" s="3">
        <f t="shared" si="19"/>
        <v>0.17499999999999999</v>
      </c>
      <c r="V26" s="3">
        <f t="shared" si="20"/>
        <v>0.35</v>
      </c>
      <c r="W26" s="3">
        <f t="shared" si="21"/>
        <v>0.7</v>
      </c>
      <c r="X26" s="3" t="s">
        <v>47</v>
      </c>
      <c r="Y26" s="16"/>
    </row>
    <row r="27" spans="1:25" x14ac:dyDescent="0.25">
      <c r="A27" s="5"/>
      <c r="B27" s="7" t="s">
        <v>13</v>
      </c>
      <c r="C27" s="7" t="s">
        <v>28</v>
      </c>
      <c r="D27" s="9" t="s">
        <v>83</v>
      </c>
      <c r="E27" s="29" t="s">
        <v>60</v>
      </c>
      <c r="F27" s="3">
        <v>641</v>
      </c>
      <c r="G27" s="3">
        <v>2680</v>
      </c>
      <c r="H27" s="3">
        <v>38</v>
      </c>
      <c r="I27" s="3">
        <v>8.5</v>
      </c>
      <c r="J27" s="3">
        <v>101</v>
      </c>
      <c r="K27" s="3">
        <v>3010</v>
      </c>
      <c r="L27" s="3">
        <v>19.3</v>
      </c>
      <c r="M27" s="3"/>
      <c r="N27" s="17"/>
      <c r="O27" s="3">
        <v>11.49</v>
      </c>
      <c r="P27" s="34">
        <v>1</v>
      </c>
      <c r="Q27" s="3">
        <v>4</v>
      </c>
      <c r="R27" s="3">
        <f t="shared" si="16"/>
        <v>76</v>
      </c>
      <c r="S27" s="3">
        <f t="shared" si="17"/>
        <v>45.96</v>
      </c>
      <c r="T27" s="3">
        <f t="shared" si="18"/>
        <v>873.24</v>
      </c>
      <c r="U27" s="3">
        <f t="shared" si="19"/>
        <v>0</v>
      </c>
      <c r="V27" s="3">
        <f t="shared" si="20"/>
        <v>0</v>
      </c>
      <c r="W27" s="3">
        <f t="shared" si="21"/>
        <v>0</v>
      </c>
      <c r="X27" s="3" t="s">
        <v>47</v>
      </c>
      <c r="Y27" s="16"/>
    </row>
    <row r="28" spans="1:25" x14ac:dyDescent="0.25">
      <c r="A28" s="5"/>
      <c r="B28" s="66" t="s">
        <v>138</v>
      </c>
      <c r="C28" s="66" t="s">
        <v>36</v>
      </c>
      <c r="D28" s="10" t="s">
        <v>114</v>
      </c>
      <c r="E28" s="29" t="s">
        <v>115</v>
      </c>
      <c r="F28" s="3">
        <v>263</v>
      </c>
      <c r="G28" s="3">
        <v>1055</v>
      </c>
      <c r="H28" s="3">
        <v>5</v>
      </c>
      <c r="I28" s="3">
        <v>3.6</v>
      </c>
      <c r="J28" s="3">
        <v>50.2</v>
      </c>
      <c r="K28" s="3">
        <v>1</v>
      </c>
      <c r="L28" s="3">
        <v>35</v>
      </c>
      <c r="M28" s="3">
        <v>5.5E-2</v>
      </c>
      <c r="N28" s="17">
        <v>1</v>
      </c>
      <c r="O28" s="3">
        <v>9.9499999999999993</v>
      </c>
      <c r="P28" s="34">
        <v>1</v>
      </c>
      <c r="Q28" s="3">
        <v>4</v>
      </c>
      <c r="R28" s="3">
        <f t="shared" si="16"/>
        <v>76</v>
      </c>
      <c r="S28" s="3">
        <f t="shared" si="17"/>
        <v>39.799999999999997</v>
      </c>
      <c r="T28" s="3">
        <f t="shared" si="18"/>
        <v>756.19999999999993</v>
      </c>
      <c r="U28" s="3">
        <f>SUM(M28*1)</f>
        <v>5.5E-2</v>
      </c>
      <c r="V28" s="3">
        <f t="shared" si="20"/>
        <v>0.11</v>
      </c>
      <c r="W28" s="3">
        <f t="shared" si="21"/>
        <v>0.22</v>
      </c>
      <c r="X28" s="24"/>
      <c r="Y28" s="25"/>
    </row>
    <row r="29" spans="1:25" x14ac:dyDescent="0.25">
      <c r="A29" s="5"/>
      <c r="B29" s="66" t="s">
        <v>172</v>
      </c>
      <c r="C29" s="66"/>
      <c r="D29" s="22" t="s">
        <v>146</v>
      </c>
      <c r="E29" s="29" t="s">
        <v>149</v>
      </c>
      <c r="F29" s="24">
        <v>24.5</v>
      </c>
      <c r="G29" s="24">
        <v>103</v>
      </c>
      <c r="H29" s="24">
        <v>0</v>
      </c>
      <c r="I29" s="24">
        <v>0</v>
      </c>
      <c r="J29" s="24">
        <v>15</v>
      </c>
      <c r="K29" s="24">
        <v>128</v>
      </c>
      <c r="L29" s="24">
        <v>15</v>
      </c>
      <c r="M29" s="24">
        <v>0.25</v>
      </c>
      <c r="N29" s="24">
        <v>1</v>
      </c>
      <c r="O29" s="3"/>
      <c r="P29" s="101">
        <v>1</v>
      </c>
      <c r="Q29" s="24"/>
      <c r="R29" s="24"/>
      <c r="S29" s="24"/>
      <c r="T29" s="24"/>
      <c r="U29" s="24"/>
      <c r="V29" s="3"/>
      <c r="W29" s="24">
        <f t="shared" si="21"/>
        <v>0</v>
      </c>
      <c r="X29" s="24"/>
      <c r="Y29" s="25"/>
    </row>
    <row r="30" spans="1:25" x14ac:dyDescent="0.25">
      <c r="A30" s="5"/>
      <c r="B30" s="66" t="s">
        <v>173</v>
      </c>
      <c r="C30" s="66"/>
      <c r="D30" s="10" t="s">
        <v>151</v>
      </c>
      <c r="E30" s="94" t="s">
        <v>150</v>
      </c>
      <c r="F30" s="24">
        <v>250</v>
      </c>
      <c r="G30" s="24">
        <v>1050</v>
      </c>
      <c r="H30" s="24">
        <v>10</v>
      </c>
      <c r="I30" s="24">
        <v>5</v>
      </c>
      <c r="J30" s="24">
        <v>45</v>
      </c>
      <c r="K30" s="24">
        <v>150</v>
      </c>
      <c r="L30" s="24">
        <v>22</v>
      </c>
      <c r="M30" s="24">
        <v>6.8000000000000005E-2</v>
      </c>
      <c r="N30" s="24">
        <v>1</v>
      </c>
      <c r="O30" s="3"/>
      <c r="P30" s="101">
        <v>1</v>
      </c>
      <c r="Q30" s="24"/>
      <c r="R30" s="24"/>
      <c r="S30" s="24"/>
      <c r="T30" s="24"/>
      <c r="U30" s="24">
        <f>SUM(M30*P30)</f>
        <v>6.8000000000000005E-2</v>
      </c>
      <c r="V30" s="3">
        <f t="shared" si="20"/>
        <v>0.13600000000000001</v>
      </c>
      <c r="W30" s="24">
        <f t="shared" si="21"/>
        <v>0.27200000000000002</v>
      </c>
      <c r="X30" s="24"/>
      <c r="Y30" s="25"/>
    </row>
    <row r="31" spans="1:25" ht="15.75" thickBot="1" x14ac:dyDescent="0.3">
      <c r="A31" s="5"/>
      <c r="B31" s="66" t="s">
        <v>173</v>
      </c>
      <c r="C31" s="66"/>
      <c r="D31" s="22" t="s">
        <v>110</v>
      </c>
      <c r="E31" s="29" t="s">
        <v>111</v>
      </c>
      <c r="F31" s="3">
        <v>411</v>
      </c>
      <c r="G31" s="3">
        <v>1720</v>
      </c>
      <c r="H31" s="3">
        <v>15.8</v>
      </c>
      <c r="I31" s="3">
        <v>18.5</v>
      </c>
      <c r="J31" s="3">
        <v>44.4</v>
      </c>
      <c r="K31" s="3">
        <v>192</v>
      </c>
      <c r="L31" s="3">
        <v>42.8</v>
      </c>
      <c r="M31" s="3">
        <v>8.5000000000000006E-2</v>
      </c>
      <c r="N31" s="17">
        <v>1</v>
      </c>
      <c r="O31" s="3">
        <v>15.95</v>
      </c>
      <c r="P31" s="88">
        <v>1</v>
      </c>
      <c r="Q31" s="47">
        <v>4</v>
      </c>
      <c r="R31" s="47">
        <f t="shared" si="16"/>
        <v>76</v>
      </c>
      <c r="S31" s="47">
        <f t="shared" si="17"/>
        <v>63.8</v>
      </c>
      <c r="T31" s="47">
        <f t="shared" si="18"/>
        <v>1212.2</v>
      </c>
      <c r="U31" s="47">
        <f t="shared" ref="U31" si="22">SUM(M31*1)</f>
        <v>8.5000000000000006E-2</v>
      </c>
      <c r="V31" s="47">
        <f t="shared" si="20"/>
        <v>0.17</v>
      </c>
      <c r="W31" s="47">
        <f t="shared" si="21"/>
        <v>0.34</v>
      </c>
      <c r="X31" s="24"/>
      <c r="Y31" s="25"/>
    </row>
    <row r="32" spans="1:25" ht="16.5" thickBot="1" x14ac:dyDescent="0.3">
      <c r="A32" s="61">
        <v>0</v>
      </c>
      <c r="B32" s="68" t="s">
        <v>129</v>
      </c>
      <c r="C32" s="69"/>
      <c r="D32" s="36" t="s">
        <v>187</v>
      </c>
      <c r="E32" s="37"/>
      <c r="F32" s="76">
        <f>SUM(F23:F31)</f>
        <v>4309.5</v>
      </c>
      <c r="G32" s="76">
        <f t="shared" ref="G32:N32" si="23">SUM(G23:G31)</f>
        <v>17906</v>
      </c>
      <c r="H32" s="76">
        <f t="shared" si="23"/>
        <v>229.9</v>
      </c>
      <c r="I32" s="76">
        <f t="shared" si="23"/>
        <v>154.69999999999999</v>
      </c>
      <c r="J32" s="76">
        <f t="shared" si="23"/>
        <v>495.29999999999995</v>
      </c>
      <c r="K32" s="76">
        <f t="shared" si="23"/>
        <v>12396</v>
      </c>
      <c r="L32" s="76">
        <f t="shared" si="23"/>
        <v>189.7</v>
      </c>
      <c r="M32" s="76">
        <f t="shared" si="23"/>
        <v>1.0529999999999999</v>
      </c>
      <c r="N32" s="76">
        <f t="shared" si="23"/>
        <v>16</v>
      </c>
      <c r="O32" s="76">
        <f t="shared" ref="O32" si="24">SUM(O23:O31)</f>
        <v>89.77000000000001</v>
      </c>
      <c r="P32" s="90"/>
      <c r="Q32" s="37"/>
      <c r="R32" s="37"/>
      <c r="S32" s="76">
        <f>SUM(S23:S31)</f>
        <v>359.08000000000004</v>
      </c>
      <c r="T32" s="76">
        <f>SUM(T23:T31)</f>
        <v>6822.5199999999995</v>
      </c>
      <c r="U32" s="76">
        <f>SUM(U23:U31)</f>
        <v>0.80299999999999994</v>
      </c>
      <c r="V32" s="76">
        <f>SUM(V23:V31)</f>
        <v>1.6059999999999999</v>
      </c>
      <c r="W32" s="76">
        <f>SUM(W23:W31)</f>
        <v>3.2119999999999997</v>
      </c>
      <c r="X32" s="38"/>
      <c r="Y32" s="39"/>
    </row>
    <row r="33" spans="1:25" x14ac:dyDescent="0.25">
      <c r="A33" s="5"/>
      <c r="B33" s="67" t="s">
        <v>14</v>
      </c>
      <c r="C33" s="67" t="s">
        <v>37</v>
      </c>
      <c r="D33" s="13" t="s">
        <v>70</v>
      </c>
      <c r="E33" s="29" t="s">
        <v>60</v>
      </c>
      <c r="F33" s="3">
        <v>879</v>
      </c>
      <c r="G33" s="3">
        <v>3680</v>
      </c>
      <c r="H33" s="3" t="s">
        <v>71</v>
      </c>
      <c r="I33" s="3" t="s">
        <v>72</v>
      </c>
      <c r="J33" s="3">
        <v>64.7</v>
      </c>
      <c r="K33" s="3" t="s">
        <v>73</v>
      </c>
      <c r="L33" s="3">
        <v>10.4</v>
      </c>
      <c r="M33" s="20">
        <v>0.17499999999999999</v>
      </c>
      <c r="N33" s="28"/>
      <c r="O33" s="3">
        <v>11.49</v>
      </c>
      <c r="P33" s="34">
        <v>1</v>
      </c>
      <c r="Q33" s="3">
        <v>4</v>
      </c>
      <c r="R33" s="3">
        <f>SUM(Q33*19)</f>
        <v>76</v>
      </c>
      <c r="S33" s="3">
        <f>SUM(O33*Q33)</f>
        <v>45.96</v>
      </c>
      <c r="T33" s="3">
        <f>SUM(R33*O33)</f>
        <v>873.24</v>
      </c>
      <c r="U33" s="3">
        <f>SUM(M33*1)</f>
        <v>0.17499999999999999</v>
      </c>
      <c r="V33" s="3">
        <f>SUM(M33*2*P33)</f>
        <v>0.35</v>
      </c>
      <c r="W33" s="3">
        <f>SUM(V33*2)</f>
        <v>0.7</v>
      </c>
      <c r="X33" s="20" t="s">
        <v>47</v>
      </c>
      <c r="Y33" s="35"/>
    </row>
    <row r="34" spans="1:25" x14ac:dyDescent="0.25">
      <c r="A34" s="5"/>
      <c r="B34" s="10" t="s">
        <v>15</v>
      </c>
      <c r="C34" s="10" t="s">
        <v>29</v>
      </c>
      <c r="D34" s="9" t="s">
        <v>40</v>
      </c>
      <c r="E34" s="29" t="s">
        <v>122</v>
      </c>
      <c r="F34" s="3">
        <v>573</v>
      </c>
      <c r="G34" s="3">
        <v>2292</v>
      </c>
      <c r="H34" s="3">
        <v>33.200000000000003</v>
      </c>
      <c r="I34" s="3">
        <v>19.600000000000001</v>
      </c>
      <c r="J34" s="3">
        <v>57.2</v>
      </c>
      <c r="K34" s="3">
        <v>932</v>
      </c>
      <c r="L34" s="3">
        <v>12.8</v>
      </c>
      <c r="M34" s="3">
        <v>0.11</v>
      </c>
      <c r="N34" s="17">
        <v>1</v>
      </c>
      <c r="O34" s="3">
        <v>15.95</v>
      </c>
      <c r="P34" s="34">
        <v>1</v>
      </c>
      <c r="Q34" s="3">
        <v>4</v>
      </c>
      <c r="R34" s="3">
        <f t="shared" ref="R34:R41" si="25">SUM(Q34*19)</f>
        <v>76</v>
      </c>
      <c r="S34" s="3">
        <f t="shared" ref="S34:S41" si="26">SUM(O34*Q34)</f>
        <v>63.8</v>
      </c>
      <c r="T34" s="3">
        <f t="shared" ref="T34:T41" si="27">SUM(R34*O34)</f>
        <v>1212.2</v>
      </c>
      <c r="U34" s="3">
        <f t="shared" ref="U34:U37" si="28">SUM(M34*1)</f>
        <v>0.11</v>
      </c>
      <c r="V34" s="3">
        <f t="shared" ref="V34:V41" si="29">SUM(M34*2*P34)</f>
        <v>0.22</v>
      </c>
      <c r="W34" s="3">
        <f t="shared" ref="W34:W41" si="30">SUM(V34*2)</f>
        <v>0.44</v>
      </c>
      <c r="X34" s="3" t="s">
        <v>47</v>
      </c>
      <c r="Y34" s="16"/>
    </row>
    <row r="35" spans="1:25" ht="30" x14ac:dyDescent="0.25">
      <c r="A35" s="5"/>
      <c r="B35" s="10" t="s">
        <v>15</v>
      </c>
      <c r="C35" s="10" t="s">
        <v>30</v>
      </c>
      <c r="D35" s="30" t="s">
        <v>95</v>
      </c>
      <c r="E35" s="29" t="s">
        <v>96</v>
      </c>
      <c r="F35" s="3">
        <v>215</v>
      </c>
      <c r="G35" s="3">
        <v>899</v>
      </c>
      <c r="H35" s="3">
        <v>6.3</v>
      </c>
      <c r="I35" s="3">
        <v>3</v>
      </c>
      <c r="J35" s="3">
        <v>39.299999999999997</v>
      </c>
      <c r="K35" s="3">
        <v>1380</v>
      </c>
      <c r="L35" s="3">
        <v>12.3</v>
      </c>
      <c r="M35" s="3">
        <v>0.06</v>
      </c>
      <c r="N35" s="17" t="s">
        <v>88</v>
      </c>
      <c r="O35" s="3">
        <v>9.9499999999999993</v>
      </c>
      <c r="P35" s="34">
        <v>1</v>
      </c>
      <c r="Q35" s="3">
        <v>4</v>
      </c>
      <c r="R35" s="3">
        <f t="shared" si="25"/>
        <v>76</v>
      </c>
      <c r="S35" s="3">
        <f t="shared" si="26"/>
        <v>39.799999999999997</v>
      </c>
      <c r="T35" s="3">
        <f t="shared" si="27"/>
        <v>756.19999999999993</v>
      </c>
      <c r="U35" s="3">
        <f t="shared" si="28"/>
        <v>0.06</v>
      </c>
      <c r="V35" s="3">
        <f t="shared" si="29"/>
        <v>0.12</v>
      </c>
      <c r="W35" s="3">
        <f t="shared" si="30"/>
        <v>0.24</v>
      </c>
      <c r="X35" s="3" t="s">
        <v>47</v>
      </c>
      <c r="Y35" s="16"/>
    </row>
    <row r="36" spans="1:25" x14ac:dyDescent="0.25">
      <c r="A36" s="5"/>
      <c r="B36" s="10" t="s">
        <v>16</v>
      </c>
      <c r="C36" s="10" t="s">
        <v>32</v>
      </c>
      <c r="D36" s="9" t="s">
        <v>125</v>
      </c>
      <c r="E36" s="29" t="s">
        <v>126</v>
      </c>
      <c r="F36" s="3">
        <v>546</v>
      </c>
      <c r="G36" s="3">
        <v>2288</v>
      </c>
      <c r="H36" s="3">
        <v>38</v>
      </c>
      <c r="I36" s="3">
        <v>24.8</v>
      </c>
      <c r="J36" s="3">
        <v>40.4</v>
      </c>
      <c r="K36" s="3">
        <v>1160</v>
      </c>
      <c r="L36" s="3">
        <v>10.8</v>
      </c>
      <c r="M36" s="3">
        <v>0.1</v>
      </c>
      <c r="N36" s="17">
        <v>1</v>
      </c>
      <c r="O36" s="3">
        <v>26.95</v>
      </c>
      <c r="P36" s="34">
        <v>1</v>
      </c>
      <c r="Q36" s="3">
        <v>4</v>
      </c>
      <c r="R36" s="3">
        <f t="shared" si="25"/>
        <v>76</v>
      </c>
      <c r="S36" s="3">
        <f t="shared" si="26"/>
        <v>107.8</v>
      </c>
      <c r="T36" s="3">
        <f t="shared" si="27"/>
        <v>2048.1999999999998</v>
      </c>
      <c r="U36" s="3">
        <f t="shared" si="28"/>
        <v>0.1</v>
      </c>
      <c r="V36" s="3">
        <f t="shared" si="29"/>
        <v>0.2</v>
      </c>
      <c r="W36" s="3">
        <f t="shared" si="30"/>
        <v>0.4</v>
      </c>
      <c r="X36" s="3" t="s">
        <v>47</v>
      </c>
      <c r="Y36" s="16"/>
    </row>
    <row r="37" spans="1:25" x14ac:dyDescent="0.25">
      <c r="A37" s="5"/>
      <c r="B37" s="10" t="s">
        <v>16</v>
      </c>
      <c r="C37" s="10" t="s">
        <v>30</v>
      </c>
      <c r="D37" s="9" t="s">
        <v>89</v>
      </c>
      <c r="E37" s="29" t="s">
        <v>60</v>
      </c>
      <c r="F37" s="3">
        <v>570</v>
      </c>
      <c r="G37" s="3">
        <v>2390</v>
      </c>
      <c r="H37" s="3">
        <v>18.899999999999999</v>
      </c>
      <c r="I37" s="3">
        <v>1</v>
      </c>
      <c r="J37" s="3">
        <v>119</v>
      </c>
      <c r="K37" s="3">
        <v>1220</v>
      </c>
      <c r="L37" s="3">
        <v>27.2</v>
      </c>
      <c r="M37" s="3">
        <v>0.17499999999999999</v>
      </c>
      <c r="N37" s="17" t="s">
        <v>88</v>
      </c>
      <c r="O37" s="3">
        <v>11.49</v>
      </c>
      <c r="P37" s="34">
        <v>1</v>
      </c>
      <c r="Q37" s="3">
        <v>4</v>
      </c>
      <c r="R37" s="3">
        <f t="shared" si="25"/>
        <v>76</v>
      </c>
      <c r="S37" s="3">
        <f t="shared" si="26"/>
        <v>45.96</v>
      </c>
      <c r="T37" s="3">
        <f t="shared" si="27"/>
        <v>873.24</v>
      </c>
      <c r="U37" s="3">
        <f t="shared" si="28"/>
        <v>0.17499999999999999</v>
      </c>
      <c r="V37" s="3">
        <f t="shared" si="29"/>
        <v>0.35</v>
      </c>
      <c r="W37" s="3">
        <f t="shared" si="30"/>
        <v>0.7</v>
      </c>
      <c r="X37" s="3" t="s">
        <v>47</v>
      </c>
      <c r="Y37" s="16"/>
    </row>
    <row r="38" spans="1:25" x14ac:dyDescent="0.25">
      <c r="A38" s="5"/>
      <c r="B38" s="70" t="s">
        <v>173</v>
      </c>
      <c r="C38" s="70" t="s">
        <v>36</v>
      </c>
      <c r="D38" s="10" t="s">
        <v>104</v>
      </c>
      <c r="E38" s="29" t="s">
        <v>105</v>
      </c>
      <c r="F38" s="3">
        <v>1050</v>
      </c>
      <c r="G38" s="3">
        <v>4390</v>
      </c>
      <c r="H38" s="3">
        <v>10.8</v>
      </c>
      <c r="I38" s="3">
        <v>49</v>
      </c>
      <c r="J38" s="3">
        <v>82.6</v>
      </c>
      <c r="K38" s="3">
        <v>551</v>
      </c>
      <c r="L38" s="3">
        <v>58.4</v>
      </c>
      <c r="M38" s="3">
        <v>0.15</v>
      </c>
      <c r="N38" s="17">
        <v>1</v>
      </c>
      <c r="O38" s="3">
        <v>11.49</v>
      </c>
      <c r="P38" s="34">
        <v>1</v>
      </c>
      <c r="Q38" s="3">
        <v>4</v>
      </c>
      <c r="R38" s="3">
        <f t="shared" si="25"/>
        <v>76</v>
      </c>
      <c r="S38" s="3">
        <f t="shared" si="26"/>
        <v>45.96</v>
      </c>
      <c r="T38" s="3">
        <f t="shared" si="27"/>
        <v>873.24</v>
      </c>
      <c r="U38" s="3">
        <f>SUM(M38*1)</f>
        <v>0.15</v>
      </c>
      <c r="V38" s="3">
        <f t="shared" si="29"/>
        <v>0.3</v>
      </c>
      <c r="W38" s="3">
        <f t="shared" si="30"/>
        <v>0.6</v>
      </c>
      <c r="X38" s="24"/>
      <c r="Y38" s="25"/>
    </row>
    <row r="39" spans="1:25" x14ac:dyDescent="0.25">
      <c r="A39" s="5"/>
      <c r="B39" s="70" t="s">
        <v>172</v>
      </c>
      <c r="C39" s="70"/>
      <c r="D39" s="22" t="s">
        <v>146</v>
      </c>
      <c r="E39" s="29" t="s">
        <v>149</v>
      </c>
      <c r="F39" s="24">
        <v>24.5</v>
      </c>
      <c r="G39" s="24">
        <v>103</v>
      </c>
      <c r="H39" s="24">
        <v>0</v>
      </c>
      <c r="I39" s="24">
        <v>0</v>
      </c>
      <c r="J39" s="24">
        <v>15</v>
      </c>
      <c r="K39" s="24">
        <v>128</v>
      </c>
      <c r="L39" s="24">
        <v>15</v>
      </c>
      <c r="M39" s="24">
        <v>0.25</v>
      </c>
      <c r="N39" s="24">
        <v>1</v>
      </c>
      <c r="O39" s="3"/>
      <c r="P39" s="101">
        <v>1</v>
      </c>
      <c r="Q39" s="24"/>
      <c r="R39" s="24"/>
      <c r="S39" s="24"/>
      <c r="T39" s="24"/>
      <c r="U39" s="24"/>
      <c r="V39" s="3"/>
      <c r="W39" s="24">
        <f t="shared" si="30"/>
        <v>0</v>
      </c>
      <c r="X39" s="24"/>
      <c r="Y39" s="25"/>
    </row>
    <row r="40" spans="1:25" x14ac:dyDescent="0.25">
      <c r="A40" s="5"/>
      <c r="B40" s="70" t="s">
        <v>173</v>
      </c>
      <c r="C40" s="70"/>
      <c r="D40" s="10" t="s">
        <v>152</v>
      </c>
      <c r="E40" s="94" t="s">
        <v>150</v>
      </c>
      <c r="F40" s="3">
        <v>217</v>
      </c>
      <c r="G40" s="3">
        <v>1520</v>
      </c>
      <c r="H40" s="3">
        <v>20</v>
      </c>
      <c r="I40" s="3">
        <v>7.7</v>
      </c>
      <c r="J40" s="3">
        <v>3.9</v>
      </c>
      <c r="K40" s="3">
        <v>55</v>
      </c>
      <c r="L40" s="3">
        <v>3.5</v>
      </c>
      <c r="M40" s="20">
        <v>0.06</v>
      </c>
      <c r="N40" s="17"/>
      <c r="O40" s="3"/>
      <c r="P40" s="101">
        <v>1</v>
      </c>
      <c r="Q40" s="24"/>
      <c r="R40" s="24"/>
      <c r="S40" s="24"/>
      <c r="T40" s="24"/>
      <c r="U40" s="24">
        <f>SUM(M40*P40)</f>
        <v>0.06</v>
      </c>
      <c r="V40" s="3">
        <f t="shared" si="29"/>
        <v>0.12</v>
      </c>
      <c r="W40" s="24">
        <f t="shared" si="30"/>
        <v>0.24</v>
      </c>
      <c r="X40" s="24"/>
      <c r="Y40" s="25"/>
    </row>
    <row r="41" spans="1:25" ht="15.75" thickBot="1" x14ac:dyDescent="0.3">
      <c r="A41" s="5"/>
      <c r="B41" s="70" t="s">
        <v>173</v>
      </c>
      <c r="C41" s="70"/>
      <c r="D41" s="22" t="s">
        <v>108</v>
      </c>
      <c r="E41" s="29" t="s">
        <v>109</v>
      </c>
      <c r="F41" s="3">
        <v>411</v>
      </c>
      <c r="G41" s="3">
        <v>1720</v>
      </c>
      <c r="H41" s="3">
        <v>15.8</v>
      </c>
      <c r="I41" s="3">
        <v>18.5</v>
      </c>
      <c r="J41" s="3">
        <v>44.4</v>
      </c>
      <c r="K41" s="3">
        <v>192</v>
      </c>
      <c r="L41" s="3">
        <v>42.8</v>
      </c>
      <c r="M41" s="3">
        <v>8.5000000000000006E-2</v>
      </c>
      <c r="N41" s="17">
        <v>1</v>
      </c>
      <c r="O41" s="3">
        <v>15.95</v>
      </c>
      <c r="P41" s="88">
        <v>1</v>
      </c>
      <c r="Q41" s="47">
        <v>4</v>
      </c>
      <c r="R41" s="47">
        <f t="shared" si="25"/>
        <v>76</v>
      </c>
      <c r="S41" s="47">
        <f t="shared" si="26"/>
        <v>63.8</v>
      </c>
      <c r="T41" s="47">
        <f t="shared" si="27"/>
        <v>1212.2</v>
      </c>
      <c r="U41" s="47">
        <f t="shared" ref="U41" si="31">SUM(M41*1)</f>
        <v>8.5000000000000006E-2</v>
      </c>
      <c r="V41" s="47">
        <f t="shared" si="29"/>
        <v>0.17</v>
      </c>
      <c r="W41" s="47">
        <f t="shared" si="30"/>
        <v>0.34</v>
      </c>
      <c r="X41" s="24"/>
      <c r="Y41" s="25"/>
    </row>
    <row r="42" spans="1:25" ht="16.5" thickBot="1" x14ac:dyDescent="0.3">
      <c r="A42" s="61"/>
      <c r="B42" s="71" t="s">
        <v>129</v>
      </c>
      <c r="C42" s="72"/>
      <c r="D42" s="36" t="s">
        <v>187</v>
      </c>
      <c r="E42" s="38"/>
      <c r="F42" s="76">
        <f>SUM(F33:F41)</f>
        <v>4485.5</v>
      </c>
      <c r="G42" s="76">
        <f t="shared" ref="G42:N42" si="32">SUM(G33:G41)</f>
        <v>19282</v>
      </c>
      <c r="H42" s="76">
        <f t="shared" si="32"/>
        <v>143</v>
      </c>
      <c r="I42" s="76">
        <f t="shared" si="32"/>
        <v>123.60000000000001</v>
      </c>
      <c r="J42" s="76">
        <f t="shared" si="32"/>
        <v>466.5</v>
      </c>
      <c r="K42" s="76">
        <f t="shared" si="32"/>
        <v>5618</v>
      </c>
      <c r="L42" s="76">
        <f t="shared" si="32"/>
        <v>193.2</v>
      </c>
      <c r="M42" s="76">
        <f t="shared" si="32"/>
        <v>1.165</v>
      </c>
      <c r="N42" s="76">
        <f t="shared" si="32"/>
        <v>5</v>
      </c>
      <c r="O42" s="76">
        <f t="shared" ref="O42" si="33">SUM(O33:O41)</f>
        <v>103.27</v>
      </c>
      <c r="P42" s="89"/>
      <c r="Q42" s="38"/>
      <c r="R42" s="38"/>
      <c r="S42" s="76">
        <f>SUM(S33:S41)</f>
        <v>413.08</v>
      </c>
      <c r="T42" s="76">
        <f>SUM(T33:T41)</f>
        <v>7848.5199999999995</v>
      </c>
      <c r="U42" s="76">
        <f>SUM(U33:U41)</f>
        <v>0.91499999999999981</v>
      </c>
      <c r="V42" s="76">
        <f>SUM(V33:V41)</f>
        <v>1.8299999999999996</v>
      </c>
      <c r="W42" s="76">
        <f>SUM(W33:W41)</f>
        <v>3.6599999999999993</v>
      </c>
      <c r="X42" s="38"/>
      <c r="Y42" s="39"/>
    </row>
    <row r="43" spans="1:25" x14ac:dyDescent="0.25">
      <c r="A43" s="5"/>
      <c r="B43" s="103" t="s">
        <v>17</v>
      </c>
      <c r="C43" s="103" t="s">
        <v>31</v>
      </c>
      <c r="D43" s="13" t="s">
        <v>101</v>
      </c>
      <c r="E43" s="29" t="s">
        <v>102</v>
      </c>
      <c r="F43" s="3">
        <v>935</v>
      </c>
      <c r="G43" s="3">
        <v>3910</v>
      </c>
      <c r="H43" s="3">
        <v>70</v>
      </c>
      <c r="I43" s="3">
        <v>70</v>
      </c>
      <c r="J43" s="3">
        <v>10</v>
      </c>
      <c r="K43" s="3">
        <v>2050</v>
      </c>
      <c r="L43" s="3">
        <v>10</v>
      </c>
      <c r="M43" s="3">
        <v>0.16</v>
      </c>
      <c r="N43" s="17">
        <v>5</v>
      </c>
      <c r="O43" s="3">
        <v>14.99</v>
      </c>
      <c r="P43" s="34">
        <v>1</v>
      </c>
      <c r="Q43" s="3">
        <v>4</v>
      </c>
      <c r="R43" s="3">
        <f>SUM(Q43*19)</f>
        <v>76</v>
      </c>
      <c r="S43" s="3">
        <f>SUM(O43*Q43)</f>
        <v>59.96</v>
      </c>
      <c r="T43" s="3">
        <f>SUM(R43*O43)</f>
        <v>1139.24</v>
      </c>
      <c r="U43" s="3">
        <f>SUM(M43*1)</f>
        <v>0.16</v>
      </c>
      <c r="V43" s="3">
        <f>SUM(M43*2*P43)</f>
        <v>0.32</v>
      </c>
      <c r="W43" s="3">
        <f>SUM(V43*2)</f>
        <v>0.64</v>
      </c>
      <c r="X43" s="20" t="s">
        <v>47</v>
      </c>
      <c r="Y43" s="35"/>
    </row>
    <row r="44" spans="1:25" x14ac:dyDescent="0.25">
      <c r="A44" s="5"/>
      <c r="B44" s="104" t="s">
        <v>18</v>
      </c>
      <c r="C44" s="104" t="s">
        <v>32</v>
      </c>
      <c r="D44" s="9" t="s">
        <v>41</v>
      </c>
      <c r="E44" s="29" t="s">
        <v>119</v>
      </c>
      <c r="F44" s="3">
        <v>428</v>
      </c>
      <c r="G44" s="3">
        <v>1712</v>
      </c>
      <c r="H44" s="3">
        <v>60</v>
      </c>
      <c r="I44" s="3">
        <v>10</v>
      </c>
      <c r="J44" s="3">
        <v>14</v>
      </c>
      <c r="K44" s="3">
        <v>900</v>
      </c>
      <c r="L44" s="3">
        <v>8</v>
      </c>
      <c r="M44" s="3">
        <v>0.1</v>
      </c>
      <c r="N44" s="17">
        <v>2</v>
      </c>
      <c r="O44" s="3">
        <v>15.95</v>
      </c>
      <c r="P44" s="34">
        <v>1</v>
      </c>
      <c r="Q44" s="3">
        <v>4</v>
      </c>
      <c r="R44" s="3">
        <f t="shared" ref="R44:R51" si="34">SUM(Q44*19)</f>
        <v>76</v>
      </c>
      <c r="S44" s="3">
        <f t="shared" ref="S44:S51" si="35">SUM(O44*Q44)</f>
        <v>63.8</v>
      </c>
      <c r="T44" s="3">
        <f t="shared" ref="T44:T51" si="36">SUM(R44*O44)</f>
        <v>1212.2</v>
      </c>
      <c r="U44" s="3">
        <f t="shared" ref="U44:U47" si="37">SUM(M44*1)</f>
        <v>0.1</v>
      </c>
      <c r="V44" s="3">
        <f t="shared" ref="V44:V51" si="38">SUM(M44*2*P44)</f>
        <v>0.2</v>
      </c>
      <c r="W44" s="3">
        <f t="shared" ref="W44:W51" si="39">SUM(V44*2)</f>
        <v>0.4</v>
      </c>
      <c r="X44" s="3" t="s">
        <v>47</v>
      </c>
      <c r="Y44" s="16"/>
    </row>
    <row r="45" spans="1:25" x14ac:dyDescent="0.25">
      <c r="A45" s="5"/>
      <c r="B45" s="104" t="s">
        <v>18</v>
      </c>
      <c r="C45" s="104" t="s">
        <v>30</v>
      </c>
      <c r="D45" s="9" t="s">
        <v>84</v>
      </c>
      <c r="E45" s="29" t="s">
        <v>60</v>
      </c>
      <c r="F45" s="3">
        <v>679</v>
      </c>
      <c r="G45" s="3">
        <v>2849</v>
      </c>
      <c r="H45" s="3">
        <v>18.399999999999999</v>
      </c>
      <c r="I45" s="3">
        <v>7.6</v>
      </c>
      <c r="J45" s="3">
        <v>133</v>
      </c>
      <c r="K45" s="3">
        <v>1470</v>
      </c>
      <c r="L45" s="3">
        <v>44</v>
      </c>
      <c r="M45" s="3"/>
      <c r="N45" s="17"/>
      <c r="O45" s="3">
        <v>11.49</v>
      </c>
      <c r="P45" s="34">
        <v>1</v>
      </c>
      <c r="Q45" s="3">
        <v>4</v>
      </c>
      <c r="R45" s="3">
        <f t="shared" si="34"/>
        <v>76</v>
      </c>
      <c r="S45" s="3">
        <f t="shared" si="35"/>
        <v>45.96</v>
      </c>
      <c r="T45" s="3">
        <f t="shared" si="36"/>
        <v>873.24</v>
      </c>
      <c r="U45" s="3">
        <f t="shared" si="37"/>
        <v>0</v>
      </c>
      <c r="V45" s="3">
        <f t="shared" si="38"/>
        <v>0</v>
      </c>
      <c r="W45" s="3">
        <f t="shared" si="39"/>
        <v>0</v>
      </c>
      <c r="X45" s="3" t="s">
        <v>47</v>
      </c>
      <c r="Y45" s="16"/>
    </row>
    <row r="46" spans="1:25" x14ac:dyDescent="0.25">
      <c r="A46" s="5"/>
      <c r="B46" s="104" t="s">
        <v>19</v>
      </c>
      <c r="C46" s="104" t="s">
        <v>39</v>
      </c>
      <c r="D46" s="9" t="s">
        <v>87</v>
      </c>
      <c r="E46" s="29" t="s">
        <v>60</v>
      </c>
      <c r="F46" s="3">
        <v>766</v>
      </c>
      <c r="G46" s="3">
        <v>3200</v>
      </c>
      <c r="H46" s="3">
        <v>34.799999999999997</v>
      </c>
      <c r="I46" s="3">
        <v>23.8</v>
      </c>
      <c r="J46" s="3">
        <v>99.8</v>
      </c>
      <c r="K46" s="3">
        <v>3340</v>
      </c>
      <c r="L46" s="3">
        <v>29.4</v>
      </c>
      <c r="M46" s="3">
        <v>0.19</v>
      </c>
      <c r="N46" s="17">
        <v>2</v>
      </c>
      <c r="O46" s="3">
        <v>11.49</v>
      </c>
      <c r="P46" s="34">
        <v>1</v>
      </c>
      <c r="Q46" s="3">
        <v>4</v>
      </c>
      <c r="R46" s="3">
        <f t="shared" si="34"/>
        <v>76</v>
      </c>
      <c r="S46" s="3">
        <f t="shared" si="35"/>
        <v>45.96</v>
      </c>
      <c r="T46" s="3">
        <f t="shared" si="36"/>
        <v>873.24</v>
      </c>
      <c r="U46" s="3">
        <f t="shared" si="37"/>
        <v>0.19</v>
      </c>
      <c r="V46" s="3">
        <f t="shared" si="38"/>
        <v>0.38</v>
      </c>
      <c r="W46" s="3">
        <f t="shared" si="39"/>
        <v>0.76</v>
      </c>
      <c r="X46" s="3" t="s">
        <v>47</v>
      </c>
      <c r="Y46" s="16"/>
    </row>
    <row r="47" spans="1:25" x14ac:dyDescent="0.25">
      <c r="A47" s="5"/>
      <c r="B47" s="104" t="s">
        <v>19</v>
      </c>
      <c r="C47" s="104" t="s">
        <v>33</v>
      </c>
      <c r="D47" s="9" t="s">
        <v>76</v>
      </c>
      <c r="E47" s="29" t="s">
        <v>60</v>
      </c>
      <c r="F47" s="3">
        <v>651</v>
      </c>
      <c r="G47" s="3">
        <v>2730</v>
      </c>
      <c r="H47" s="3">
        <v>32.1</v>
      </c>
      <c r="I47" s="3">
        <v>16.5</v>
      </c>
      <c r="J47" s="3">
        <v>94.9</v>
      </c>
      <c r="K47" s="3">
        <v>1110</v>
      </c>
      <c r="L47" s="3">
        <v>13.3</v>
      </c>
      <c r="M47" s="20">
        <v>0.17499999999999999</v>
      </c>
      <c r="N47" s="28"/>
      <c r="O47" s="3">
        <v>11.49</v>
      </c>
      <c r="P47" s="34">
        <v>1</v>
      </c>
      <c r="Q47" s="3">
        <v>4</v>
      </c>
      <c r="R47" s="3">
        <f t="shared" si="34"/>
        <v>76</v>
      </c>
      <c r="S47" s="3">
        <f t="shared" si="35"/>
        <v>45.96</v>
      </c>
      <c r="T47" s="3">
        <f t="shared" si="36"/>
        <v>873.24</v>
      </c>
      <c r="U47" s="3">
        <f t="shared" si="37"/>
        <v>0.17499999999999999</v>
      </c>
      <c r="V47" s="3">
        <f t="shared" si="38"/>
        <v>0.35</v>
      </c>
      <c r="W47" s="3">
        <f t="shared" si="39"/>
        <v>0.7</v>
      </c>
      <c r="X47" s="3" t="s">
        <v>47</v>
      </c>
      <c r="Y47" s="16"/>
    </row>
    <row r="48" spans="1:25" x14ac:dyDescent="0.25">
      <c r="A48" s="5"/>
      <c r="B48" s="105" t="s">
        <v>173</v>
      </c>
      <c r="C48" s="105"/>
      <c r="D48" s="10" t="s">
        <v>116</v>
      </c>
      <c r="E48" s="29" t="s">
        <v>117</v>
      </c>
      <c r="F48" s="3">
        <v>200</v>
      </c>
      <c r="G48" s="3">
        <v>801</v>
      </c>
      <c r="H48" s="3">
        <v>4</v>
      </c>
      <c r="I48" s="3">
        <v>4.9000000000000004</v>
      </c>
      <c r="J48" s="3">
        <v>33.4</v>
      </c>
      <c r="K48" s="3">
        <v>500</v>
      </c>
      <c r="L48" s="3">
        <v>22.2</v>
      </c>
      <c r="M48" s="3">
        <v>5.5E-2</v>
      </c>
      <c r="N48" s="17">
        <v>1</v>
      </c>
      <c r="O48" s="3">
        <v>9.9499999999999993</v>
      </c>
      <c r="P48" s="34">
        <v>1</v>
      </c>
      <c r="Q48" s="3">
        <v>4</v>
      </c>
      <c r="R48" s="3">
        <f t="shared" si="34"/>
        <v>76</v>
      </c>
      <c r="S48" s="3">
        <f t="shared" si="35"/>
        <v>39.799999999999997</v>
      </c>
      <c r="T48" s="3">
        <f t="shared" si="36"/>
        <v>756.19999999999993</v>
      </c>
      <c r="U48" s="3">
        <f>SUM(M48*1)</f>
        <v>5.5E-2</v>
      </c>
      <c r="V48" s="3">
        <f t="shared" si="38"/>
        <v>0.11</v>
      </c>
      <c r="W48" s="3">
        <f t="shared" si="39"/>
        <v>0.22</v>
      </c>
      <c r="X48" s="24"/>
      <c r="Y48" s="25"/>
    </row>
    <row r="49" spans="1:25" x14ac:dyDescent="0.25">
      <c r="A49" s="5"/>
      <c r="B49" s="105" t="s">
        <v>172</v>
      </c>
      <c r="C49" s="105"/>
      <c r="D49" s="22" t="s">
        <v>146</v>
      </c>
      <c r="E49" s="29" t="s">
        <v>149</v>
      </c>
      <c r="F49" s="24">
        <v>24.5</v>
      </c>
      <c r="G49" s="24">
        <v>103</v>
      </c>
      <c r="H49" s="24">
        <v>0</v>
      </c>
      <c r="I49" s="24">
        <v>0</v>
      </c>
      <c r="J49" s="24">
        <v>15</v>
      </c>
      <c r="K49" s="24">
        <v>128</v>
      </c>
      <c r="L49" s="24">
        <v>15</v>
      </c>
      <c r="M49" s="24">
        <v>0.25</v>
      </c>
      <c r="N49" s="24">
        <v>1</v>
      </c>
      <c r="O49" s="24"/>
      <c r="P49" s="101">
        <v>1</v>
      </c>
      <c r="Q49" s="24"/>
      <c r="R49" s="24"/>
      <c r="S49" s="24"/>
      <c r="T49" s="24"/>
      <c r="U49" s="24"/>
      <c r="V49" s="3"/>
      <c r="W49" s="24">
        <f t="shared" si="39"/>
        <v>0</v>
      </c>
      <c r="X49" s="24"/>
      <c r="Y49" s="25"/>
    </row>
    <row r="50" spans="1:25" x14ac:dyDescent="0.25">
      <c r="A50" s="5"/>
      <c r="B50" s="105" t="s">
        <v>173</v>
      </c>
      <c r="C50" s="105"/>
      <c r="D50" s="10" t="s">
        <v>151</v>
      </c>
      <c r="E50" s="94" t="s">
        <v>150</v>
      </c>
      <c r="F50" s="24">
        <v>250</v>
      </c>
      <c r="G50" s="24">
        <v>1050</v>
      </c>
      <c r="H50" s="24">
        <v>10</v>
      </c>
      <c r="I50" s="24">
        <v>5</v>
      </c>
      <c r="J50" s="24">
        <v>45</v>
      </c>
      <c r="K50" s="24">
        <v>150</v>
      </c>
      <c r="L50" s="24">
        <v>22</v>
      </c>
      <c r="M50" s="24">
        <v>6.8000000000000005E-2</v>
      </c>
      <c r="N50" s="24">
        <v>1</v>
      </c>
      <c r="O50" s="24"/>
      <c r="P50" s="101">
        <v>1</v>
      </c>
      <c r="Q50" s="24"/>
      <c r="R50" s="24"/>
      <c r="S50" s="24"/>
      <c r="T50" s="24"/>
      <c r="U50" s="24">
        <f>SUM(M50*P50)</f>
        <v>6.8000000000000005E-2</v>
      </c>
      <c r="V50" s="3">
        <f t="shared" si="38"/>
        <v>0.13600000000000001</v>
      </c>
      <c r="W50" s="24">
        <f t="shared" si="39"/>
        <v>0.27200000000000002</v>
      </c>
      <c r="X50" s="24"/>
      <c r="Y50" s="25"/>
    </row>
    <row r="51" spans="1:25" ht="15.75" thickBot="1" x14ac:dyDescent="0.3">
      <c r="A51" s="5"/>
      <c r="B51" s="105" t="s">
        <v>173</v>
      </c>
      <c r="C51" s="105"/>
      <c r="D51" s="113" t="s">
        <v>112</v>
      </c>
      <c r="E51" s="31" t="s">
        <v>113</v>
      </c>
      <c r="F51" s="3">
        <v>411</v>
      </c>
      <c r="G51" s="3">
        <v>1720</v>
      </c>
      <c r="H51" s="3">
        <v>15.8</v>
      </c>
      <c r="I51" s="3">
        <v>18.5</v>
      </c>
      <c r="J51" s="3">
        <v>44.4</v>
      </c>
      <c r="K51" s="3">
        <v>192</v>
      </c>
      <c r="L51" s="3">
        <v>42.8</v>
      </c>
      <c r="M51" s="3">
        <v>8.5000000000000006E-2</v>
      </c>
      <c r="N51" s="17">
        <v>1</v>
      </c>
      <c r="O51" s="24">
        <v>15.95</v>
      </c>
      <c r="P51" s="88">
        <v>1</v>
      </c>
      <c r="Q51" s="47">
        <v>4</v>
      </c>
      <c r="R51" s="47">
        <f t="shared" si="34"/>
        <v>76</v>
      </c>
      <c r="S51" s="47">
        <f t="shared" si="35"/>
        <v>63.8</v>
      </c>
      <c r="T51" s="47">
        <f t="shared" si="36"/>
        <v>1212.2</v>
      </c>
      <c r="U51" s="47">
        <f t="shared" ref="U51" si="40">SUM(M51*1)</f>
        <v>8.5000000000000006E-2</v>
      </c>
      <c r="V51" s="47">
        <f t="shared" si="38"/>
        <v>0.17</v>
      </c>
      <c r="W51" s="47">
        <f t="shared" si="39"/>
        <v>0.34</v>
      </c>
      <c r="X51" s="24"/>
      <c r="Y51" s="25"/>
    </row>
    <row r="52" spans="1:25" ht="16.5" thickBot="1" x14ac:dyDescent="0.3">
      <c r="A52" s="61"/>
      <c r="B52" s="106" t="s">
        <v>129</v>
      </c>
      <c r="C52" s="107"/>
      <c r="D52" s="36" t="s">
        <v>187</v>
      </c>
      <c r="E52" s="37"/>
      <c r="F52" s="76">
        <f>SUM(F43:F51)</f>
        <v>4344.5</v>
      </c>
      <c r="G52" s="76">
        <f t="shared" ref="G52:N52" si="41">SUM(G43:G51)</f>
        <v>18075</v>
      </c>
      <c r="H52" s="76">
        <f t="shared" si="41"/>
        <v>245.1</v>
      </c>
      <c r="I52" s="76">
        <f t="shared" si="41"/>
        <v>156.29999999999998</v>
      </c>
      <c r="J52" s="76">
        <f t="shared" si="41"/>
        <v>489.5</v>
      </c>
      <c r="K52" s="76">
        <f t="shared" si="41"/>
        <v>9840</v>
      </c>
      <c r="L52" s="76">
        <f t="shared" si="41"/>
        <v>206.7</v>
      </c>
      <c r="M52" s="76">
        <f t="shared" si="41"/>
        <v>1.083</v>
      </c>
      <c r="N52" s="76">
        <f t="shared" si="41"/>
        <v>13</v>
      </c>
      <c r="O52" s="76">
        <f t="shared" ref="O52" si="42">SUM(O43:O51)</f>
        <v>91.31</v>
      </c>
      <c r="P52" s="90"/>
      <c r="Q52" s="37"/>
      <c r="R52" s="37"/>
      <c r="S52" s="76">
        <f>SUM(S43:S51)</f>
        <v>365.24</v>
      </c>
      <c r="T52" s="76">
        <f>SUM(T43:T51)</f>
        <v>6939.5599999999995</v>
      </c>
      <c r="U52" s="76">
        <f>SUM(U43:U51)</f>
        <v>0.83299999999999996</v>
      </c>
      <c r="V52" s="76">
        <f>SUM(V43:V51)</f>
        <v>1.6659999999999999</v>
      </c>
      <c r="W52" s="76">
        <f>SUM(W43:W51)</f>
        <v>3.3319999999999999</v>
      </c>
      <c r="X52" s="38"/>
      <c r="Y52" s="39"/>
    </row>
    <row r="53" spans="1:25" x14ac:dyDescent="0.25">
      <c r="A53" s="5"/>
      <c r="B53" s="51" t="s">
        <v>20</v>
      </c>
      <c r="C53" s="51" t="s">
        <v>34</v>
      </c>
      <c r="D53" s="13" t="s">
        <v>90</v>
      </c>
      <c r="E53" s="29" t="s">
        <v>91</v>
      </c>
      <c r="F53" s="3">
        <v>682</v>
      </c>
      <c r="G53" s="3">
        <v>2850</v>
      </c>
      <c r="H53" s="3">
        <v>21.5</v>
      </c>
      <c r="I53" s="3">
        <v>12.1</v>
      </c>
      <c r="J53" s="3">
        <v>113</v>
      </c>
      <c r="K53" s="3">
        <v>434</v>
      </c>
      <c r="L53" s="3">
        <v>55.3</v>
      </c>
      <c r="M53" s="3">
        <v>0.17499999999999999</v>
      </c>
      <c r="N53" s="17" t="s">
        <v>88</v>
      </c>
      <c r="O53" s="3">
        <v>9.9499999999999993</v>
      </c>
      <c r="P53" s="34">
        <v>1</v>
      </c>
      <c r="Q53" s="3">
        <v>4</v>
      </c>
      <c r="R53" s="3">
        <f>SUM(Q53*19)</f>
        <v>76</v>
      </c>
      <c r="S53" s="3">
        <f>SUM(O53*Q53)</f>
        <v>39.799999999999997</v>
      </c>
      <c r="T53" s="3">
        <f>SUM(R53*O53)</f>
        <v>756.19999999999993</v>
      </c>
      <c r="U53" s="3">
        <f>SUM(M53*1)</f>
        <v>0.17499999999999999</v>
      </c>
      <c r="V53" s="3">
        <f>SUM(M53*2*P53)</f>
        <v>0.35</v>
      </c>
      <c r="W53" s="3">
        <f>SUM(V53*2)</f>
        <v>0.7</v>
      </c>
      <c r="X53" s="20" t="s">
        <v>47</v>
      </c>
      <c r="Y53" s="35"/>
    </row>
    <row r="54" spans="1:25" x14ac:dyDescent="0.25">
      <c r="A54" s="5"/>
      <c r="B54" s="13" t="s">
        <v>21</v>
      </c>
      <c r="C54" s="13" t="s">
        <v>29</v>
      </c>
      <c r="D54" s="9" t="s">
        <v>120</v>
      </c>
      <c r="E54" s="29" t="s">
        <v>121</v>
      </c>
      <c r="F54" s="3">
        <v>555</v>
      </c>
      <c r="G54" s="3">
        <v>2220</v>
      </c>
      <c r="H54" s="3">
        <v>36.4</v>
      </c>
      <c r="I54" s="3">
        <v>16.399999999999999</v>
      </c>
      <c r="J54" s="3">
        <v>56.4</v>
      </c>
      <c r="K54" s="3">
        <v>424</v>
      </c>
      <c r="L54" s="3">
        <v>6.8</v>
      </c>
      <c r="M54" s="3">
        <v>0.1</v>
      </c>
      <c r="N54" s="17">
        <v>1</v>
      </c>
      <c r="O54" s="3">
        <v>15.95</v>
      </c>
      <c r="P54" s="34">
        <v>1</v>
      </c>
      <c r="Q54" s="3">
        <v>4</v>
      </c>
      <c r="R54" s="3">
        <f t="shared" ref="R54:R61" si="43">SUM(Q54*19)</f>
        <v>76</v>
      </c>
      <c r="S54" s="3">
        <f t="shared" ref="S54:S61" si="44">SUM(O54*Q54)</f>
        <v>63.8</v>
      </c>
      <c r="T54" s="3">
        <f t="shared" ref="T54:T61" si="45">SUM(R54*O54)</f>
        <v>1212.2</v>
      </c>
      <c r="U54" s="3">
        <f t="shared" ref="U54:U57" si="46">SUM(M54*1)</f>
        <v>0.1</v>
      </c>
      <c r="V54" s="3">
        <f t="shared" ref="V54:V61" si="47">SUM(M54*2*P54)</f>
        <v>0.2</v>
      </c>
      <c r="W54" s="3">
        <f t="shared" ref="W54:W61" si="48">SUM(V54*2)</f>
        <v>0.4</v>
      </c>
      <c r="X54" s="3" t="s">
        <v>47</v>
      </c>
      <c r="Y54" s="16"/>
    </row>
    <row r="55" spans="1:25" ht="30" x14ac:dyDescent="0.25">
      <c r="A55" s="5"/>
      <c r="B55" s="13" t="s">
        <v>21</v>
      </c>
      <c r="C55" s="13" t="s">
        <v>30</v>
      </c>
      <c r="D55" s="30" t="s">
        <v>95</v>
      </c>
      <c r="E55" s="29" t="s">
        <v>96</v>
      </c>
      <c r="F55" s="3">
        <v>215</v>
      </c>
      <c r="G55" s="3">
        <v>899</v>
      </c>
      <c r="H55" s="3">
        <v>6.3</v>
      </c>
      <c r="I55" s="3">
        <v>3</v>
      </c>
      <c r="J55" s="3">
        <v>39.299999999999997</v>
      </c>
      <c r="K55" s="3">
        <v>1380</v>
      </c>
      <c r="L55" s="3" t="s">
        <v>183</v>
      </c>
      <c r="M55" s="3">
        <v>0.06</v>
      </c>
      <c r="N55" s="17" t="s">
        <v>88</v>
      </c>
      <c r="O55" s="3">
        <v>9.9499999999999993</v>
      </c>
      <c r="P55" s="34">
        <v>1</v>
      </c>
      <c r="Q55" s="3">
        <v>4</v>
      </c>
      <c r="R55" s="3">
        <f t="shared" si="43"/>
        <v>76</v>
      </c>
      <c r="S55" s="3">
        <f t="shared" si="44"/>
        <v>39.799999999999997</v>
      </c>
      <c r="T55" s="3">
        <f t="shared" si="45"/>
        <v>756.19999999999993</v>
      </c>
      <c r="U55" s="3">
        <f t="shared" si="46"/>
        <v>0.06</v>
      </c>
      <c r="V55" s="3">
        <f t="shared" si="47"/>
        <v>0.12</v>
      </c>
      <c r="W55" s="3">
        <f t="shared" si="48"/>
        <v>0.24</v>
      </c>
      <c r="X55" s="3" t="s">
        <v>47</v>
      </c>
      <c r="Y55" s="16"/>
    </row>
    <row r="56" spans="1:25" x14ac:dyDescent="0.25">
      <c r="A56" s="5"/>
      <c r="B56" s="13" t="s">
        <v>22</v>
      </c>
      <c r="C56" s="13" t="s">
        <v>32</v>
      </c>
      <c r="D56" s="9" t="s">
        <v>81</v>
      </c>
      <c r="E56" s="29" t="s">
        <v>60</v>
      </c>
      <c r="F56" s="3">
        <v>901</v>
      </c>
      <c r="G56" s="3">
        <v>3770</v>
      </c>
      <c r="H56" s="3">
        <v>66.7</v>
      </c>
      <c r="I56" s="3">
        <v>41</v>
      </c>
      <c r="J56" s="3">
        <v>63.2</v>
      </c>
      <c r="K56" s="3">
        <v>1640</v>
      </c>
      <c r="L56" s="3">
        <v>15.7</v>
      </c>
      <c r="M56" s="20">
        <v>0.17499999999999999</v>
      </c>
      <c r="N56" s="28"/>
      <c r="O56" s="3">
        <v>26</v>
      </c>
      <c r="P56" s="34">
        <v>1</v>
      </c>
      <c r="Q56" s="3">
        <v>4</v>
      </c>
      <c r="R56" s="3">
        <f t="shared" si="43"/>
        <v>76</v>
      </c>
      <c r="S56" s="3">
        <f t="shared" si="44"/>
        <v>104</v>
      </c>
      <c r="T56" s="3">
        <f t="shared" si="45"/>
        <v>1976</v>
      </c>
      <c r="U56" s="3">
        <f t="shared" si="46"/>
        <v>0.17499999999999999</v>
      </c>
      <c r="V56" s="3">
        <f t="shared" si="47"/>
        <v>0.35</v>
      </c>
      <c r="W56" s="3">
        <f t="shared" si="48"/>
        <v>0.7</v>
      </c>
      <c r="X56" s="3" t="s">
        <v>47</v>
      </c>
      <c r="Y56" s="16"/>
    </row>
    <row r="57" spans="1:25" x14ac:dyDescent="0.25">
      <c r="A57" s="5"/>
      <c r="B57" s="13" t="s">
        <v>22</v>
      </c>
      <c r="C57" s="13" t="s">
        <v>139</v>
      </c>
      <c r="D57" s="9" t="s">
        <v>98</v>
      </c>
      <c r="E57" s="29" t="s">
        <v>99</v>
      </c>
      <c r="F57" s="3">
        <v>630</v>
      </c>
      <c r="G57" s="3">
        <v>2630</v>
      </c>
      <c r="H57" s="3">
        <v>15</v>
      </c>
      <c r="I57" s="3">
        <v>15</v>
      </c>
      <c r="J57" s="3">
        <v>104</v>
      </c>
      <c r="K57" s="3">
        <v>1635</v>
      </c>
      <c r="L57" s="3">
        <v>15.5</v>
      </c>
      <c r="M57" s="3">
        <v>0.16</v>
      </c>
      <c r="N57" s="17">
        <v>5</v>
      </c>
      <c r="O57" s="3">
        <v>9.9499999999999993</v>
      </c>
      <c r="P57" s="34">
        <v>1</v>
      </c>
      <c r="Q57" s="3">
        <v>4</v>
      </c>
      <c r="R57" s="3">
        <f t="shared" si="43"/>
        <v>76</v>
      </c>
      <c r="S57" s="3">
        <f t="shared" si="44"/>
        <v>39.799999999999997</v>
      </c>
      <c r="T57" s="3">
        <f t="shared" si="45"/>
        <v>756.19999999999993</v>
      </c>
      <c r="U57" s="3">
        <f t="shared" si="46"/>
        <v>0.16</v>
      </c>
      <c r="V57" s="3">
        <f t="shared" si="47"/>
        <v>0.32</v>
      </c>
      <c r="W57" s="3">
        <f t="shared" si="48"/>
        <v>0.64</v>
      </c>
      <c r="X57" s="3" t="s">
        <v>47</v>
      </c>
      <c r="Y57" s="16"/>
    </row>
    <row r="58" spans="1:25" x14ac:dyDescent="0.25">
      <c r="A58" s="5"/>
      <c r="B58" s="73" t="s">
        <v>173</v>
      </c>
      <c r="C58" s="73"/>
      <c r="D58" s="10" t="s">
        <v>104</v>
      </c>
      <c r="E58" s="29" t="s">
        <v>105</v>
      </c>
      <c r="F58" s="3">
        <v>1050</v>
      </c>
      <c r="G58" s="3">
        <v>4390</v>
      </c>
      <c r="H58" s="3">
        <v>10.8</v>
      </c>
      <c r="I58" s="3">
        <v>49</v>
      </c>
      <c r="J58" s="3">
        <v>82.6</v>
      </c>
      <c r="K58" s="3">
        <v>551</v>
      </c>
      <c r="L58" s="3">
        <v>58.4</v>
      </c>
      <c r="M58" s="3">
        <v>0.15</v>
      </c>
      <c r="N58" s="17">
        <v>1</v>
      </c>
      <c r="O58" s="3">
        <v>11.49</v>
      </c>
      <c r="P58" s="34">
        <v>1</v>
      </c>
      <c r="Q58" s="3">
        <v>4</v>
      </c>
      <c r="R58" s="3">
        <f t="shared" si="43"/>
        <v>76</v>
      </c>
      <c r="S58" s="3">
        <f t="shared" si="44"/>
        <v>45.96</v>
      </c>
      <c r="T58" s="3">
        <f t="shared" si="45"/>
        <v>873.24</v>
      </c>
      <c r="U58" s="3">
        <f>SUM(M58*1)</f>
        <v>0.15</v>
      </c>
      <c r="V58" s="3">
        <f t="shared" si="47"/>
        <v>0.3</v>
      </c>
      <c r="W58" s="3">
        <f t="shared" si="48"/>
        <v>0.6</v>
      </c>
      <c r="X58" s="24"/>
      <c r="Y58" s="25"/>
    </row>
    <row r="59" spans="1:25" x14ac:dyDescent="0.25">
      <c r="A59" s="5"/>
      <c r="B59" s="73" t="s">
        <v>172</v>
      </c>
      <c r="C59" s="73"/>
      <c r="D59" s="22" t="s">
        <v>146</v>
      </c>
      <c r="E59" s="29" t="s">
        <v>149</v>
      </c>
      <c r="F59" s="24">
        <v>24.5</v>
      </c>
      <c r="G59" s="24">
        <v>103</v>
      </c>
      <c r="H59" s="24">
        <v>0</v>
      </c>
      <c r="I59" s="24">
        <v>0</v>
      </c>
      <c r="J59" s="24">
        <v>15</v>
      </c>
      <c r="K59" s="24">
        <v>128</v>
      </c>
      <c r="L59" s="24">
        <v>15</v>
      </c>
      <c r="M59" s="24">
        <v>0.25</v>
      </c>
      <c r="N59" s="24">
        <v>1</v>
      </c>
      <c r="O59" s="3"/>
      <c r="P59" s="101">
        <v>1</v>
      </c>
      <c r="Q59" s="24"/>
      <c r="R59" s="24"/>
      <c r="S59" s="24"/>
      <c r="T59" s="24"/>
      <c r="U59" s="24"/>
      <c r="V59" s="3"/>
      <c r="W59" s="24">
        <f t="shared" si="48"/>
        <v>0</v>
      </c>
      <c r="X59" s="24"/>
      <c r="Y59" s="25"/>
    </row>
    <row r="60" spans="1:25" x14ac:dyDescent="0.25">
      <c r="A60" s="5"/>
      <c r="B60" s="73" t="s">
        <v>173</v>
      </c>
      <c r="C60" s="73"/>
      <c r="D60" s="10" t="s">
        <v>152</v>
      </c>
      <c r="E60" s="94" t="s">
        <v>150</v>
      </c>
      <c r="F60" s="3">
        <v>217</v>
      </c>
      <c r="G60" s="3">
        <v>1520</v>
      </c>
      <c r="H60" s="3">
        <v>20</v>
      </c>
      <c r="I60" s="3">
        <v>7.7</v>
      </c>
      <c r="J60" s="3">
        <v>3.9</v>
      </c>
      <c r="K60" s="3">
        <v>55</v>
      </c>
      <c r="L60" s="3">
        <v>3.5</v>
      </c>
      <c r="M60" s="20">
        <v>0.06</v>
      </c>
      <c r="N60" s="17"/>
      <c r="O60" s="3"/>
      <c r="P60" s="101">
        <v>1</v>
      </c>
      <c r="Q60" s="24"/>
      <c r="R60" s="24"/>
      <c r="S60" s="24"/>
      <c r="T60" s="24"/>
      <c r="U60" s="24">
        <f>SUM(M60*P60)</f>
        <v>0.06</v>
      </c>
      <c r="V60" s="3">
        <f t="shared" si="47"/>
        <v>0.12</v>
      </c>
      <c r="W60" s="24">
        <f t="shared" si="48"/>
        <v>0.24</v>
      </c>
      <c r="X60" s="24"/>
      <c r="Y60" s="25"/>
    </row>
    <row r="61" spans="1:25" ht="15.75" thickBot="1" x14ac:dyDescent="0.3">
      <c r="A61" s="5"/>
      <c r="B61" s="73" t="s">
        <v>173</v>
      </c>
      <c r="C61" s="73"/>
      <c r="D61" s="22" t="s">
        <v>110</v>
      </c>
      <c r="E61" s="29" t="s">
        <v>111</v>
      </c>
      <c r="F61" s="3">
        <v>411</v>
      </c>
      <c r="G61" s="3">
        <v>1720</v>
      </c>
      <c r="H61" s="3">
        <v>15.8</v>
      </c>
      <c r="I61" s="3">
        <v>18.5</v>
      </c>
      <c r="J61" s="3">
        <v>44.4</v>
      </c>
      <c r="K61" s="3">
        <v>192</v>
      </c>
      <c r="L61" s="3">
        <v>42.8</v>
      </c>
      <c r="M61" s="3">
        <v>8.5000000000000006E-2</v>
      </c>
      <c r="N61" s="17">
        <v>1</v>
      </c>
      <c r="O61" s="3">
        <v>15.95</v>
      </c>
      <c r="P61" s="88">
        <v>1</v>
      </c>
      <c r="Q61" s="47">
        <v>4</v>
      </c>
      <c r="R61" s="47">
        <f t="shared" si="43"/>
        <v>76</v>
      </c>
      <c r="S61" s="47">
        <f t="shared" si="44"/>
        <v>63.8</v>
      </c>
      <c r="T61" s="47">
        <f t="shared" si="45"/>
        <v>1212.2</v>
      </c>
      <c r="U61" s="47">
        <f t="shared" ref="U61" si="49">SUM(M61*1)</f>
        <v>8.5000000000000006E-2</v>
      </c>
      <c r="V61" s="47">
        <f t="shared" si="47"/>
        <v>0.17</v>
      </c>
      <c r="W61" s="47">
        <f t="shared" si="48"/>
        <v>0.34</v>
      </c>
      <c r="X61" s="24"/>
      <c r="Y61" s="25"/>
    </row>
    <row r="62" spans="1:25" ht="16.5" thickBot="1" x14ac:dyDescent="0.3">
      <c r="A62" s="61"/>
      <c r="B62" s="74" t="s">
        <v>129</v>
      </c>
      <c r="C62" s="75"/>
      <c r="D62" s="36" t="s">
        <v>187</v>
      </c>
      <c r="E62" s="38"/>
      <c r="F62" s="76">
        <f>SUM(F53:F61)</f>
        <v>4685.5</v>
      </c>
      <c r="G62" s="76">
        <f t="shared" ref="G62:N62" si="50">SUM(G53:G61)</f>
        <v>20102</v>
      </c>
      <c r="H62" s="76">
        <f t="shared" si="50"/>
        <v>192.50000000000003</v>
      </c>
      <c r="I62" s="76">
        <f t="shared" si="50"/>
        <v>162.69999999999999</v>
      </c>
      <c r="J62" s="76">
        <f t="shared" si="50"/>
        <v>521.79999999999995</v>
      </c>
      <c r="K62" s="76">
        <f t="shared" si="50"/>
        <v>6439</v>
      </c>
      <c r="L62" s="76">
        <f t="shared" si="50"/>
        <v>213</v>
      </c>
      <c r="M62" s="76">
        <f t="shared" si="50"/>
        <v>1.2150000000000001</v>
      </c>
      <c r="N62" s="76">
        <f t="shared" si="50"/>
        <v>9</v>
      </c>
      <c r="O62" s="76">
        <f t="shared" ref="O62" si="51">SUM(O53:O61)</f>
        <v>99.24</v>
      </c>
      <c r="P62" s="89"/>
      <c r="Q62" s="38"/>
      <c r="R62" s="38"/>
      <c r="S62" s="76">
        <f>SUM(S53:S61)</f>
        <v>396.96</v>
      </c>
      <c r="T62" s="76">
        <f>SUM(T53:T61)</f>
        <v>7542.24</v>
      </c>
      <c r="U62" s="76">
        <f>SUM(U53:U61)</f>
        <v>0.96500000000000008</v>
      </c>
      <c r="V62" s="76">
        <f>SUM(V53:V61)</f>
        <v>1.9300000000000002</v>
      </c>
      <c r="W62" s="76">
        <f>SUM(W53:W61)</f>
        <v>3.8600000000000003</v>
      </c>
      <c r="X62" s="38"/>
      <c r="Y62" s="39"/>
    </row>
    <row r="63" spans="1:25" x14ac:dyDescent="0.25">
      <c r="A63" s="5"/>
      <c r="B63" s="108" t="s">
        <v>23</v>
      </c>
      <c r="C63" s="108" t="s">
        <v>37</v>
      </c>
      <c r="D63" s="13" t="s">
        <v>93</v>
      </c>
      <c r="E63" s="29" t="s">
        <v>94</v>
      </c>
      <c r="F63" s="3">
        <v>737</v>
      </c>
      <c r="G63" s="3">
        <v>3090</v>
      </c>
      <c r="H63" s="3">
        <v>22.2</v>
      </c>
      <c r="I63" s="3">
        <v>21.7</v>
      </c>
      <c r="J63" s="3">
        <v>109</v>
      </c>
      <c r="K63" s="3">
        <v>143</v>
      </c>
      <c r="L63" s="3">
        <v>61.4</v>
      </c>
      <c r="M63" s="3">
        <v>0.17499999999999999</v>
      </c>
      <c r="N63" s="17" t="s">
        <v>88</v>
      </c>
      <c r="O63" s="3">
        <v>9.9499999999999993</v>
      </c>
      <c r="P63" s="34">
        <v>1</v>
      </c>
      <c r="Q63" s="3">
        <v>4</v>
      </c>
      <c r="R63" s="3">
        <f>SUM(Q63*19)</f>
        <v>76</v>
      </c>
      <c r="S63" s="3">
        <f>SUM(O63*Q63)</f>
        <v>39.799999999999997</v>
      </c>
      <c r="T63" s="3">
        <f>SUM(R63*O63)</f>
        <v>756.19999999999993</v>
      </c>
      <c r="U63" s="3">
        <f>SUM(M63*1)</f>
        <v>0.17499999999999999</v>
      </c>
      <c r="V63" s="3">
        <f>SUM(M63*2*P63)</f>
        <v>0.35</v>
      </c>
      <c r="W63" s="3">
        <f>SUM(V63*2)</f>
        <v>0.7</v>
      </c>
      <c r="X63" s="20" t="s">
        <v>47</v>
      </c>
      <c r="Y63" s="35"/>
    </row>
    <row r="64" spans="1:25" x14ac:dyDescent="0.25">
      <c r="A64" s="5"/>
      <c r="B64" s="109" t="s">
        <v>24</v>
      </c>
      <c r="C64" s="109" t="s">
        <v>27</v>
      </c>
      <c r="D64" s="9" t="s">
        <v>77</v>
      </c>
      <c r="E64" s="29" t="s">
        <v>60</v>
      </c>
      <c r="F64" s="3">
        <v>750</v>
      </c>
      <c r="G64" s="3">
        <v>3140</v>
      </c>
      <c r="H64" s="3">
        <v>34.1</v>
      </c>
      <c r="I64" s="3">
        <v>24.1</v>
      </c>
      <c r="J64" s="3">
        <v>104</v>
      </c>
      <c r="K64" s="3">
        <v>2120</v>
      </c>
      <c r="L64" s="3">
        <v>27</v>
      </c>
      <c r="M64" s="20">
        <v>0.17499999999999999</v>
      </c>
      <c r="N64" s="28"/>
      <c r="O64" s="3">
        <v>16.95</v>
      </c>
      <c r="P64" s="34">
        <v>1</v>
      </c>
      <c r="Q64" s="3">
        <v>4</v>
      </c>
      <c r="R64" s="3">
        <f t="shared" ref="R64:R71" si="52">SUM(Q64*19)</f>
        <v>76</v>
      </c>
      <c r="S64" s="3">
        <f t="shared" ref="S64:S71" si="53">SUM(O64*Q64)</f>
        <v>67.8</v>
      </c>
      <c r="T64" s="3">
        <f t="shared" ref="T64:T71" si="54">SUM(R64*O64)</f>
        <v>1288.2</v>
      </c>
      <c r="U64" s="3">
        <f t="shared" ref="U64:U67" si="55">SUM(M64*1)</f>
        <v>0.17499999999999999</v>
      </c>
      <c r="V64" s="3">
        <f t="shared" ref="V64:V71" si="56">SUM(M64*2*P64)</f>
        <v>0.35</v>
      </c>
      <c r="W64" s="3">
        <f t="shared" ref="W64:W71" si="57">SUM(V64*2)</f>
        <v>0.7</v>
      </c>
      <c r="X64" s="3" t="s">
        <v>47</v>
      </c>
      <c r="Y64" s="16"/>
    </row>
    <row r="65" spans="1:25" x14ac:dyDescent="0.25">
      <c r="A65" s="5"/>
      <c r="B65" s="109" t="s">
        <v>24</v>
      </c>
      <c r="C65" s="109" t="s">
        <v>33</v>
      </c>
      <c r="D65" s="9" t="s">
        <v>123</v>
      </c>
      <c r="E65" s="29" t="s">
        <v>124</v>
      </c>
      <c r="F65" s="3">
        <v>524</v>
      </c>
      <c r="G65" s="3">
        <v>2196</v>
      </c>
      <c r="H65" s="3">
        <v>28</v>
      </c>
      <c r="I65" s="3">
        <v>16.399999999999999</v>
      </c>
      <c r="J65" s="3">
        <v>62.4</v>
      </c>
      <c r="K65" s="3">
        <v>1140</v>
      </c>
      <c r="L65" s="3">
        <v>4.8</v>
      </c>
      <c r="M65" s="3">
        <v>0.11</v>
      </c>
      <c r="N65" s="17">
        <v>1</v>
      </c>
      <c r="O65" s="3">
        <v>15.95</v>
      </c>
      <c r="P65" s="34">
        <v>1</v>
      </c>
      <c r="Q65" s="3">
        <v>4</v>
      </c>
      <c r="R65" s="3">
        <f t="shared" si="52"/>
        <v>76</v>
      </c>
      <c r="S65" s="3">
        <f t="shared" si="53"/>
        <v>63.8</v>
      </c>
      <c r="T65" s="3">
        <f t="shared" si="54"/>
        <v>1212.2</v>
      </c>
      <c r="U65" s="3">
        <f t="shared" si="55"/>
        <v>0.11</v>
      </c>
      <c r="V65" s="3">
        <f t="shared" si="56"/>
        <v>0.22</v>
      </c>
      <c r="W65" s="3">
        <f t="shared" si="57"/>
        <v>0.44</v>
      </c>
      <c r="X65" s="3" t="s">
        <v>47</v>
      </c>
      <c r="Y65" s="16"/>
    </row>
    <row r="66" spans="1:25" x14ac:dyDescent="0.25">
      <c r="A66" s="5"/>
      <c r="B66" s="109" t="s">
        <v>25</v>
      </c>
      <c r="C66" s="109" t="s">
        <v>140</v>
      </c>
      <c r="D66" s="9" t="s">
        <v>86</v>
      </c>
      <c r="E66" s="29" t="s">
        <v>60</v>
      </c>
      <c r="F66" s="3">
        <v>748</v>
      </c>
      <c r="G66" s="3">
        <v>3140</v>
      </c>
      <c r="H66" s="3">
        <v>36</v>
      </c>
      <c r="I66" s="3">
        <v>16.8</v>
      </c>
      <c r="J66" s="3">
        <v>110.4</v>
      </c>
      <c r="K66" s="3">
        <v>1460</v>
      </c>
      <c r="L66" s="3">
        <v>15.8</v>
      </c>
      <c r="M66" s="3">
        <v>0.19</v>
      </c>
      <c r="N66" s="17">
        <v>2</v>
      </c>
      <c r="O66" s="3">
        <v>11.49</v>
      </c>
      <c r="P66" s="34">
        <v>1</v>
      </c>
      <c r="Q66" s="3">
        <v>4</v>
      </c>
      <c r="R66" s="3">
        <f t="shared" si="52"/>
        <v>76</v>
      </c>
      <c r="S66" s="3">
        <f t="shared" si="53"/>
        <v>45.96</v>
      </c>
      <c r="T66" s="3">
        <f t="shared" si="54"/>
        <v>873.24</v>
      </c>
      <c r="U66" s="3">
        <f t="shared" si="55"/>
        <v>0.19</v>
      </c>
      <c r="V66" s="3">
        <f t="shared" si="56"/>
        <v>0.38</v>
      </c>
      <c r="W66" s="3">
        <f t="shared" si="57"/>
        <v>0.76</v>
      </c>
      <c r="X66" s="3" t="s">
        <v>47</v>
      </c>
      <c r="Y66" s="16"/>
    </row>
    <row r="67" spans="1:25" x14ac:dyDescent="0.25">
      <c r="A67" s="5"/>
      <c r="B67" s="109" t="s">
        <v>25</v>
      </c>
      <c r="C67" s="109" t="s">
        <v>29</v>
      </c>
      <c r="D67" s="9" t="s">
        <v>80</v>
      </c>
      <c r="E67" s="29" t="s">
        <v>60</v>
      </c>
      <c r="F67" s="3">
        <v>818</v>
      </c>
      <c r="G67" s="3">
        <v>3420</v>
      </c>
      <c r="H67" s="3">
        <v>37.799999999999997</v>
      </c>
      <c r="I67" s="3">
        <v>29.1</v>
      </c>
      <c r="J67" s="3">
        <v>91</v>
      </c>
      <c r="K67" s="3">
        <v>1260</v>
      </c>
      <c r="L67" s="3">
        <v>12.3</v>
      </c>
      <c r="M67" s="20">
        <v>0.17499999999999999</v>
      </c>
      <c r="N67" s="28"/>
      <c r="O67" s="3">
        <v>11.49</v>
      </c>
      <c r="P67" s="34">
        <v>1</v>
      </c>
      <c r="Q67" s="3">
        <v>4</v>
      </c>
      <c r="R67" s="3">
        <f t="shared" si="52"/>
        <v>76</v>
      </c>
      <c r="S67" s="3">
        <f t="shared" si="53"/>
        <v>45.96</v>
      </c>
      <c r="T67" s="3">
        <f t="shared" si="54"/>
        <v>873.24</v>
      </c>
      <c r="U67" s="3">
        <f t="shared" si="55"/>
        <v>0.17499999999999999</v>
      </c>
      <c r="V67" s="3">
        <f t="shared" si="56"/>
        <v>0.35</v>
      </c>
      <c r="W67" s="3">
        <f t="shared" si="57"/>
        <v>0.7</v>
      </c>
      <c r="X67" s="3" t="s">
        <v>47</v>
      </c>
      <c r="Y67" s="16"/>
    </row>
    <row r="68" spans="1:25" x14ac:dyDescent="0.25">
      <c r="A68" s="5"/>
      <c r="B68" s="110" t="s">
        <v>173</v>
      </c>
      <c r="C68" s="110"/>
      <c r="D68" s="10" t="s">
        <v>43</v>
      </c>
      <c r="E68" s="29" t="s">
        <v>103</v>
      </c>
      <c r="F68" s="3">
        <v>741</v>
      </c>
      <c r="G68" s="3">
        <v>3100</v>
      </c>
      <c r="H68" s="3">
        <v>10.4</v>
      </c>
      <c r="I68" s="3">
        <v>31.9</v>
      </c>
      <c r="J68" s="3">
        <v>101</v>
      </c>
      <c r="K68" s="3">
        <v>908</v>
      </c>
      <c r="L68" s="3">
        <v>67.2</v>
      </c>
      <c r="M68" s="3">
        <v>0.15</v>
      </c>
      <c r="N68" s="17">
        <v>1</v>
      </c>
      <c r="O68" s="3">
        <v>11.49</v>
      </c>
      <c r="P68" s="34">
        <v>1</v>
      </c>
      <c r="Q68" s="3">
        <v>4</v>
      </c>
      <c r="R68" s="3">
        <f t="shared" si="52"/>
        <v>76</v>
      </c>
      <c r="S68" s="3">
        <f t="shared" si="53"/>
        <v>45.96</v>
      </c>
      <c r="T68" s="3">
        <f t="shared" si="54"/>
        <v>873.24</v>
      </c>
      <c r="U68" s="3">
        <f>SUM(M68*1)</f>
        <v>0.15</v>
      </c>
      <c r="V68" s="3">
        <f t="shared" si="56"/>
        <v>0.3</v>
      </c>
      <c r="W68" s="3">
        <f t="shared" si="57"/>
        <v>0.6</v>
      </c>
      <c r="X68" s="24"/>
      <c r="Y68" s="25"/>
    </row>
    <row r="69" spans="1:25" x14ac:dyDescent="0.25">
      <c r="A69" s="5"/>
      <c r="B69" s="110" t="s">
        <v>172</v>
      </c>
      <c r="C69" s="110"/>
      <c r="D69" s="22" t="s">
        <v>146</v>
      </c>
      <c r="E69" s="29" t="s">
        <v>149</v>
      </c>
      <c r="F69" s="24">
        <v>24.5</v>
      </c>
      <c r="G69" s="24">
        <v>103</v>
      </c>
      <c r="H69" s="24">
        <v>0</v>
      </c>
      <c r="I69" s="24">
        <v>0</v>
      </c>
      <c r="J69" s="24">
        <v>15</v>
      </c>
      <c r="K69" s="24">
        <v>128</v>
      </c>
      <c r="L69" s="24">
        <v>15</v>
      </c>
      <c r="M69" s="24">
        <v>0.25</v>
      </c>
      <c r="N69" s="24">
        <v>1</v>
      </c>
      <c r="O69" s="24"/>
      <c r="P69" s="101">
        <v>1</v>
      </c>
      <c r="Q69" s="24"/>
      <c r="R69" s="24"/>
      <c r="S69" s="24"/>
      <c r="T69" s="24"/>
      <c r="U69" s="24"/>
      <c r="V69" s="3"/>
      <c r="W69" s="24">
        <f t="shared" si="57"/>
        <v>0</v>
      </c>
      <c r="X69" s="24"/>
      <c r="Y69" s="25"/>
    </row>
    <row r="70" spans="1:25" x14ac:dyDescent="0.25">
      <c r="A70" s="5"/>
      <c r="B70" s="110" t="s">
        <v>173</v>
      </c>
      <c r="C70" s="110"/>
      <c r="D70" s="10" t="s">
        <v>151</v>
      </c>
      <c r="E70" s="94" t="s">
        <v>150</v>
      </c>
      <c r="F70" s="24">
        <v>250</v>
      </c>
      <c r="G70" s="24">
        <v>1050</v>
      </c>
      <c r="H70" s="24">
        <v>10</v>
      </c>
      <c r="I70" s="24">
        <v>5</v>
      </c>
      <c r="J70" s="24">
        <v>45</v>
      </c>
      <c r="K70" s="24">
        <v>150</v>
      </c>
      <c r="L70" s="24">
        <v>22</v>
      </c>
      <c r="M70" s="24">
        <v>6.8000000000000005E-2</v>
      </c>
      <c r="N70" s="24">
        <v>1</v>
      </c>
      <c r="O70" s="24"/>
      <c r="P70" s="101">
        <v>1</v>
      </c>
      <c r="Q70" s="24"/>
      <c r="R70" s="24"/>
      <c r="S70" s="24"/>
      <c r="T70" s="24"/>
      <c r="U70" s="24">
        <f>SUM(M70*P70)</f>
        <v>6.8000000000000005E-2</v>
      </c>
      <c r="V70" s="3">
        <f t="shared" si="56"/>
        <v>0.13600000000000001</v>
      </c>
      <c r="W70" s="24">
        <f t="shared" si="57"/>
        <v>0.27200000000000002</v>
      </c>
      <c r="X70" s="24"/>
      <c r="Y70" s="25"/>
    </row>
    <row r="71" spans="1:25" ht="15.75" thickBot="1" x14ac:dyDescent="0.3">
      <c r="A71" s="5"/>
      <c r="B71" s="110" t="s">
        <v>173</v>
      </c>
      <c r="C71" s="110"/>
      <c r="D71" s="22" t="s">
        <v>108</v>
      </c>
      <c r="E71" s="29" t="s">
        <v>109</v>
      </c>
      <c r="F71" s="3">
        <v>411</v>
      </c>
      <c r="G71" s="3">
        <v>1720</v>
      </c>
      <c r="H71" s="3">
        <v>15.8</v>
      </c>
      <c r="I71" s="3">
        <v>18.5</v>
      </c>
      <c r="J71" s="3">
        <v>44.4</v>
      </c>
      <c r="K71" s="3">
        <v>192</v>
      </c>
      <c r="L71" s="3">
        <v>42.8</v>
      </c>
      <c r="M71" s="3">
        <v>8.5000000000000006E-2</v>
      </c>
      <c r="N71" s="17">
        <v>1</v>
      </c>
      <c r="O71" s="47">
        <v>15.95</v>
      </c>
      <c r="P71" s="88">
        <v>1</v>
      </c>
      <c r="Q71" s="47">
        <v>4</v>
      </c>
      <c r="R71" s="47">
        <f t="shared" si="52"/>
        <v>76</v>
      </c>
      <c r="S71" s="47">
        <f t="shared" si="53"/>
        <v>63.8</v>
      </c>
      <c r="T71" s="47">
        <f t="shared" si="54"/>
        <v>1212.2</v>
      </c>
      <c r="U71" s="47">
        <f t="shared" ref="U71" si="58">SUM(M71*1)</f>
        <v>8.5000000000000006E-2</v>
      </c>
      <c r="V71" s="47">
        <f t="shared" si="56"/>
        <v>0.17</v>
      </c>
      <c r="W71" s="47">
        <f t="shared" si="57"/>
        <v>0.34</v>
      </c>
      <c r="X71" s="24"/>
      <c r="Y71" s="25"/>
    </row>
    <row r="72" spans="1:25" ht="16.5" thickBot="1" x14ac:dyDescent="0.3">
      <c r="A72" s="61"/>
      <c r="B72" s="111" t="s">
        <v>129</v>
      </c>
      <c r="C72" s="112"/>
      <c r="D72" s="36" t="s">
        <v>187</v>
      </c>
      <c r="E72" s="78"/>
      <c r="F72" s="79">
        <f>SUM(F63:F71)</f>
        <v>5003.5</v>
      </c>
      <c r="G72" s="79">
        <f t="shared" ref="G72:N72" si="59">SUM(G63:G71)</f>
        <v>20959</v>
      </c>
      <c r="H72" s="79">
        <f t="shared" si="59"/>
        <v>194.3</v>
      </c>
      <c r="I72" s="79">
        <f t="shared" si="59"/>
        <v>163.5</v>
      </c>
      <c r="J72" s="79">
        <f t="shared" si="59"/>
        <v>682.19999999999993</v>
      </c>
      <c r="K72" s="79">
        <f t="shared" si="59"/>
        <v>7501</v>
      </c>
      <c r="L72" s="79">
        <f t="shared" si="59"/>
        <v>268.3</v>
      </c>
      <c r="M72" s="79">
        <f t="shared" si="59"/>
        <v>1.3780000000000001</v>
      </c>
      <c r="N72" s="79">
        <f t="shared" si="59"/>
        <v>7</v>
      </c>
      <c r="O72" s="79">
        <f t="shared" ref="O72" si="60">SUM(O63:O71)</f>
        <v>93.27</v>
      </c>
      <c r="P72" s="78"/>
      <c r="Q72" s="78"/>
      <c r="R72" s="78"/>
      <c r="S72" s="79">
        <f>SUM(S63:S71)</f>
        <v>373.08</v>
      </c>
      <c r="T72" s="79">
        <f>SUM(T63:T71)</f>
        <v>7088.5199999999995</v>
      </c>
      <c r="U72" s="79">
        <f>SUM(U63:U71)</f>
        <v>1.1279999999999999</v>
      </c>
      <c r="V72" s="79">
        <f>SUM(V63:V71)</f>
        <v>2.2559999999999998</v>
      </c>
      <c r="W72" s="79">
        <f>SUM(W63:W71)</f>
        <v>4.5119999999999996</v>
      </c>
      <c r="X72" s="80"/>
      <c r="Y72" s="81"/>
    </row>
    <row r="73" spans="1:25" ht="24.75" thickTop="1" thickBot="1" x14ac:dyDescent="0.4">
      <c r="D73" s="118" t="s">
        <v>186</v>
      </c>
      <c r="E73" s="119"/>
      <c r="F73" s="82">
        <f>SUM(F72,F62,F52,F42,F32,F22,F12)</f>
        <v>32152.5</v>
      </c>
      <c r="G73" s="82">
        <f>SUM(G72,G62,G52,G42,G32,G22,G12)</f>
        <v>135980</v>
      </c>
      <c r="H73" s="82">
        <f t="shared" ref="H73:M73" si="61">SUM(H72,H62,H52,H42,H32,H22,H12)</f>
        <v>1329.6000000000001</v>
      </c>
      <c r="I73" s="82">
        <f t="shared" si="61"/>
        <v>1015.1999999999999</v>
      </c>
      <c r="J73" s="82">
        <f t="shared" si="61"/>
        <v>3765.1</v>
      </c>
      <c r="K73" s="82">
        <f t="shared" si="61"/>
        <v>54121</v>
      </c>
      <c r="L73" s="82">
        <f t="shared" si="61"/>
        <v>1496.1000000000001</v>
      </c>
      <c r="M73" s="82">
        <f t="shared" si="61"/>
        <v>8.3970000000000002</v>
      </c>
      <c r="N73" s="83"/>
      <c r="O73" s="82">
        <f>SUM(O72,O62,O52,O42,O32,O22,O12)</f>
        <v>655.40000000000009</v>
      </c>
      <c r="P73" s="84"/>
      <c r="Q73" s="84"/>
      <c r="R73" s="84"/>
      <c r="S73" s="85">
        <f>SUM(S72,S62,S52,S42,S32,S22,S12)</f>
        <v>2621.6000000000004</v>
      </c>
      <c r="T73" s="85">
        <f>SUM(T72,T62,T52,T42,T32,T22,T12)</f>
        <v>49810.399999999994</v>
      </c>
      <c r="U73" s="85">
        <f>SUM(U72,U62,U52,U42,U32,U22,U12)</f>
        <v>6.6470000000000002</v>
      </c>
      <c r="V73" s="85">
        <f>SUM(V72,V62,V52,V42,V32,V22,V12)</f>
        <v>13.294</v>
      </c>
      <c r="W73" s="85">
        <f>SUM(W72,W62,W52,W42,W32,W22,W12)</f>
        <v>26.588000000000001</v>
      </c>
      <c r="X73" s="86"/>
      <c r="Y73" s="87"/>
    </row>
    <row r="74" spans="1:25" ht="27.75" thickTop="1" thickBot="1" x14ac:dyDescent="0.45">
      <c r="T74" s="77"/>
      <c r="U74" s="77"/>
      <c r="V74" s="77"/>
      <c r="W74" s="77"/>
      <c r="X74" s="77"/>
      <c r="Y74" s="77"/>
    </row>
    <row r="75" spans="1:25" ht="36" customHeight="1" thickTop="1" x14ac:dyDescent="0.25">
      <c r="A75" s="120" t="s">
        <v>189</v>
      </c>
      <c r="B75" s="121"/>
      <c r="C75" s="121"/>
      <c r="D75" s="121"/>
      <c r="E75" s="121"/>
      <c r="F75" s="121"/>
      <c r="G75" s="121"/>
      <c r="H75" s="121"/>
      <c r="I75" s="121"/>
      <c r="J75" s="121"/>
      <c r="K75" s="121"/>
      <c r="L75" s="121"/>
      <c r="M75" s="122"/>
      <c r="R75" t="s">
        <v>177</v>
      </c>
      <c r="S75" t="s">
        <v>179</v>
      </c>
      <c r="T75" t="s">
        <v>180</v>
      </c>
    </row>
    <row r="76" spans="1:25" x14ac:dyDescent="0.25">
      <c r="A76" s="1" t="s">
        <v>0</v>
      </c>
      <c r="B76" s="3" t="s">
        <v>190</v>
      </c>
      <c r="C76" s="3" t="s">
        <v>191</v>
      </c>
      <c r="D76" s="3" t="s">
        <v>192</v>
      </c>
      <c r="E76" s="3" t="s">
        <v>193</v>
      </c>
      <c r="F76" s="3" t="s">
        <v>194</v>
      </c>
      <c r="G76" s="3" t="s">
        <v>195</v>
      </c>
      <c r="H76" s="3" t="s">
        <v>196</v>
      </c>
      <c r="I76" s="3" t="s">
        <v>197</v>
      </c>
      <c r="J76" s="3" t="s">
        <v>198</v>
      </c>
      <c r="K76" s="2" t="s">
        <v>199</v>
      </c>
      <c r="L76" s="2" t="s">
        <v>200</v>
      </c>
      <c r="M76" s="4" t="s">
        <v>201</v>
      </c>
      <c r="N76" s="92"/>
      <c r="O76" s="92"/>
      <c r="P76" s="92"/>
      <c r="Q76" s="92"/>
      <c r="R76" s="92" t="s">
        <v>184</v>
      </c>
      <c r="S76" s="92">
        <f>SUM(U73)</f>
        <v>6.6470000000000002</v>
      </c>
      <c r="T76" s="92">
        <f>SUM(V73)</f>
        <v>13.294</v>
      </c>
      <c r="U76" s="92"/>
      <c r="V76" s="92"/>
      <c r="W76" s="92"/>
      <c r="X76" s="92"/>
    </row>
    <row r="77" spans="1:25" ht="21" customHeight="1" x14ac:dyDescent="0.25">
      <c r="A77" s="5">
        <v>1</v>
      </c>
      <c r="B77" s="98" t="s">
        <v>169</v>
      </c>
      <c r="C77" s="6" t="s">
        <v>45</v>
      </c>
      <c r="D77" s="6" t="s">
        <v>144</v>
      </c>
      <c r="E77" s="29" t="s">
        <v>145</v>
      </c>
      <c r="F77" s="3">
        <v>17.79</v>
      </c>
      <c r="G77" s="3">
        <v>2.4</v>
      </c>
      <c r="H77" s="3">
        <f t="shared" ref="H77:H82" si="62">SUM(F77*G77)</f>
        <v>42.695999999999998</v>
      </c>
      <c r="I77" s="3">
        <v>10</v>
      </c>
      <c r="J77" s="3">
        <f>SUM(I77*F77)</f>
        <v>177.89999999999998</v>
      </c>
      <c r="K77" s="3">
        <f>SUM(G77*84)</f>
        <v>201.6</v>
      </c>
      <c r="L77" s="3">
        <f>SUM(F77*K77)</f>
        <v>3586.4639999999999</v>
      </c>
      <c r="M77" s="4">
        <f>SUM(G77*0.6*24)</f>
        <v>34.56</v>
      </c>
      <c r="N77" s="92"/>
      <c r="O77" s="92"/>
      <c r="P77" s="92"/>
      <c r="Q77" s="92"/>
      <c r="R77" s="92" t="s">
        <v>178</v>
      </c>
      <c r="S77" s="92">
        <f>SUM(M90)</f>
        <v>37.645000000000003</v>
      </c>
      <c r="T77" s="92"/>
      <c r="U77" s="92"/>
      <c r="V77" s="92"/>
      <c r="W77" s="92"/>
      <c r="X77" s="92"/>
    </row>
    <row r="78" spans="1:25" x14ac:dyDescent="0.25">
      <c r="A78" s="5">
        <v>2</v>
      </c>
      <c r="B78" s="3" t="s">
        <v>169</v>
      </c>
      <c r="C78" s="6" t="s">
        <v>44</v>
      </c>
      <c r="D78" s="6" t="s">
        <v>146</v>
      </c>
      <c r="E78" s="29" t="s">
        <v>149</v>
      </c>
      <c r="F78" s="3">
        <v>2.5</v>
      </c>
      <c r="G78" s="3">
        <v>2.5</v>
      </c>
      <c r="H78" s="3">
        <f t="shared" si="62"/>
        <v>6.25</v>
      </c>
      <c r="I78" s="3">
        <v>10</v>
      </c>
      <c r="J78" s="3">
        <f>SUM(I78*F78)</f>
        <v>25</v>
      </c>
      <c r="K78" s="3">
        <f t="shared" ref="K78:K82" si="63">SUM(G78*84)</f>
        <v>210</v>
      </c>
      <c r="L78" s="3">
        <f t="shared" ref="L78:L89" si="64">SUM(F78*K78)</f>
        <v>525</v>
      </c>
      <c r="M78" s="4">
        <f>SUM(G78)</f>
        <v>2.5</v>
      </c>
      <c r="O78" s="92"/>
      <c r="P78" s="92"/>
      <c r="Q78" s="92"/>
      <c r="R78" s="92"/>
      <c r="S78" s="92"/>
      <c r="T78" s="92"/>
      <c r="U78" s="92"/>
      <c r="V78" s="92"/>
      <c r="W78" s="92"/>
      <c r="X78" s="92"/>
    </row>
    <row r="79" spans="1:25" x14ac:dyDescent="0.25">
      <c r="A79" s="5">
        <v>3</v>
      </c>
      <c r="B79" s="3" t="s">
        <v>169</v>
      </c>
      <c r="C79" s="6" t="s">
        <v>147</v>
      </c>
      <c r="D79" s="6" t="s">
        <v>148</v>
      </c>
      <c r="E79" s="29" t="s">
        <v>149</v>
      </c>
      <c r="F79" s="3">
        <v>8.9</v>
      </c>
      <c r="G79" s="3">
        <v>0.5</v>
      </c>
      <c r="H79" s="3">
        <f t="shared" si="62"/>
        <v>4.45</v>
      </c>
      <c r="I79" s="3">
        <v>2</v>
      </c>
      <c r="J79" s="3">
        <f>SUM(I79*F79)</f>
        <v>17.8</v>
      </c>
      <c r="K79" s="3">
        <f t="shared" si="63"/>
        <v>42</v>
      </c>
      <c r="L79" s="3">
        <f t="shared" si="64"/>
        <v>373.8</v>
      </c>
      <c r="M79" s="4">
        <v>0.58499999999999996</v>
      </c>
      <c r="O79" s="92"/>
      <c r="P79" s="92"/>
      <c r="Q79" s="92"/>
      <c r="R79" s="92" t="s">
        <v>182</v>
      </c>
      <c r="S79" s="92">
        <f>SUM(S76:S78)</f>
        <v>44.292000000000002</v>
      </c>
      <c r="T79" s="92"/>
      <c r="U79" s="92"/>
      <c r="V79" s="92"/>
      <c r="W79" s="92"/>
      <c r="X79" s="92"/>
    </row>
    <row r="80" spans="1:25" x14ac:dyDescent="0.25">
      <c r="A80" s="5">
        <v>4</v>
      </c>
      <c r="B80" s="3" t="s">
        <v>171</v>
      </c>
      <c r="C80" s="6" t="s">
        <v>142</v>
      </c>
      <c r="D80" s="6" t="s">
        <v>151</v>
      </c>
      <c r="E80" s="94" t="s">
        <v>150</v>
      </c>
      <c r="F80" s="3">
        <v>3</v>
      </c>
      <c r="G80" s="3">
        <v>4</v>
      </c>
      <c r="H80" s="3">
        <f t="shared" si="62"/>
        <v>12</v>
      </c>
      <c r="I80" s="3">
        <v>16</v>
      </c>
      <c r="J80" s="3">
        <f t="shared" ref="J80:J82" si="65">SUM(I80*F80)</f>
        <v>48</v>
      </c>
      <c r="K80" s="3">
        <f t="shared" si="63"/>
        <v>336</v>
      </c>
      <c r="L80" s="3">
        <f t="shared" si="64"/>
        <v>1008</v>
      </c>
      <c r="M80" s="8"/>
      <c r="P80" t="s">
        <v>185</v>
      </c>
    </row>
    <row r="81" spans="1:13" x14ac:dyDescent="0.25">
      <c r="A81" s="5">
        <v>5</v>
      </c>
      <c r="B81" s="3" t="s">
        <v>170</v>
      </c>
      <c r="C81" s="6" t="s">
        <v>142</v>
      </c>
      <c r="D81" s="6" t="s">
        <v>152</v>
      </c>
      <c r="E81" s="94" t="s">
        <v>150</v>
      </c>
      <c r="F81" s="3">
        <v>3.75</v>
      </c>
      <c r="G81" s="3">
        <v>3</v>
      </c>
      <c r="H81" s="3">
        <f t="shared" si="62"/>
        <v>11.25</v>
      </c>
      <c r="I81" s="3">
        <v>14</v>
      </c>
      <c r="J81" s="3">
        <f t="shared" si="65"/>
        <v>52.5</v>
      </c>
      <c r="K81" s="3">
        <f t="shared" si="63"/>
        <v>252</v>
      </c>
      <c r="L81" s="3">
        <f t="shared" si="64"/>
        <v>945</v>
      </c>
      <c r="M81" s="8"/>
    </row>
    <row r="82" spans="1:13" x14ac:dyDescent="0.25">
      <c r="A82" s="5">
        <v>6</v>
      </c>
      <c r="B82" s="3"/>
      <c r="C82" s="6" t="s">
        <v>3</v>
      </c>
      <c r="D82" s="6" t="s">
        <v>153</v>
      </c>
      <c r="E82" s="94" t="s">
        <v>154</v>
      </c>
      <c r="F82" s="3">
        <v>8.5</v>
      </c>
      <c r="G82" s="3">
        <v>1</v>
      </c>
      <c r="H82" s="3">
        <f t="shared" si="62"/>
        <v>8.5</v>
      </c>
      <c r="I82" s="3">
        <v>4</v>
      </c>
      <c r="J82" s="3">
        <f t="shared" si="65"/>
        <v>34</v>
      </c>
      <c r="K82" s="3">
        <f t="shared" si="63"/>
        <v>84</v>
      </c>
      <c r="L82" s="3">
        <f t="shared" si="64"/>
        <v>714</v>
      </c>
      <c r="M82" s="8"/>
    </row>
    <row r="83" spans="1:13" x14ac:dyDescent="0.25">
      <c r="A83" s="5">
        <v>7</v>
      </c>
      <c r="B83" s="3"/>
      <c r="C83" s="6" t="s">
        <v>143</v>
      </c>
      <c r="D83" s="6" t="s">
        <v>155</v>
      </c>
      <c r="E83" s="94" t="s">
        <v>156</v>
      </c>
      <c r="F83" s="3">
        <v>29.4</v>
      </c>
      <c r="G83" s="3">
        <v>7</v>
      </c>
      <c r="H83" s="3"/>
      <c r="I83" s="3">
        <v>30</v>
      </c>
      <c r="J83" s="3"/>
      <c r="K83" s="3">
        <f>SUM((G83*84)/90)</f>
        <v>6.5333333333333332</v>
      </c>
      <c r="L83" s="3">
        <f t="shared" si="64"/>
        <v>192.07999999999998</v>
      </c>
      <c r="M83" s="8"/>
    </row>
    <row r="84" spans="1:13" x14ac:dyDescent="0.25">
      <c r="A84" s="5">
        <v>8</v>
      </c>
      <c r="B84" s="3"/>
      <c r="C84" s="6" t="s">
        <v>143</v>
      </c>
      <c r="D84" s="6" t="s">
        <v>157</v>
      </c>
      <c r="E84" s="94" t="s">
        <v>158</v>
      </c>
      <c r="F84" s="3">
        <v>30</v>
      </c>
      <c r="G84" s="3">
        <v>2</v>
      </c>
      <c r="H84" s="3"/>
      <c r="I84" s="3">
        <v>8</v>
      </c>
      <c r="J84" s="3"/>
      <c r="K84" s="3">
        <f>SUM((G84*84)/240)</f>
        <v>0.7</v>
      </c>
      <c r="L84" s="3">
        <f>SUM(F84)</f>
        <v>30</v>
      </c>
      <c r="M84" s="8"/>
    </row>
    <row r="85" spans="1:13" x14ac:dyDescent="0.25">
      <c r="A85" s="5">
        <v>9</v>
      </c>
      <c r="B85" s="3"/>
      <c r="C85" s="6" t="s">
        <v>143</v>
      </c>
      <c r="D85" s="6" t="s">
        <v>159</v>
      </c>
      <c r="E85" s="94" t="s">
        <v>160</v>
      </c>
      <c r="F85" s="3">
        <v>15.5</v>
      </c>
      <c r="G85" s="3">
        <v>7</v>
      </c>
      <c r="H85" s="3"/>
      <c r="I85" s="3">
        <v>10</v>
      </c>
      <c r="J85" s="3"/>
      <c r="K85" s="3">
        <f>SUM((G85*84)/200)</f>
        <v>2.94</v>
      </c>
      <c r="L85" s="3">
        <f t="shared" si="64"/>
        <v>45.57</v>
      </c>
      <c r="M85" s="8"/>
    </row>
    <row r="86" spans="1:13" x14ac:dyDescent="0.25">
      <c r="A86" s="5">
        <v>10</v>
      </c>
      <c r="B86" s="3"/>
      <c r="C86" s="6" t="s">
        <v>143</v>
      </c>
      <c r="D86" s="6" t="s">
        <v>161</v>
      </c>
      <c r="E86" s="94" t="s">
        <v>162</v>
      </c>
      <c r="F86" s="3">
        <v>35.5</v>
      </c>
      <c r="G86" s="3">
        <v>4</v>
      </c>
      <c r="H86" s="3"/>
      <c r="I86" s="3">
        <v>16</v>
      </c>
      <c r="J86" s="3"/>
      <c r="K86" s="3">
        <f>SUM((G86*84)/120)</f>
        <v>2.8</v>
      </c>
      <c r="L86" s="3">
        <f t="shared" si="64"/>
        <v>99.399999999999991</v>
      </c>
      <c r="M86" s="8"/>
    </row>
    <row r="87" spans="1:13" x14ac:dyDescent="0.25">
      <c r="A87" s="5">
        <v>11</v>
      </c>
      <c r="B87" s="3"/>
      <c r="C87" s="6" t="s">
        <v>143</v>
      </c>
      <c r="D87" s="6" t="s">
        <v>163</v>
      </c>
      <c r="E87" s="94" t="s">
        <v>164</v>
      </c>
      <c r="F87" s="3">
        <v>13</v>
      </c>
      <c r="G87" s="3">
        <v>3</v>
      </c>
      <c r="H87" s="3"/>
      <c r="I87" s="3">
        <v>12</v>
      </c>
      <c r="J87" s="3"/>
      <c r="K87" s="3">
        <f>SUM((G87*84)/150)</f>
        <v>1.68</v>
      </c>
      <c r="L87" s="3">
        <f t="shared" si="64"/>
        <v>21.84</v>
      </c>
      <c r="M87" s="8"/>
    </row>
    <row r="88" spans="1:13" x14ac:dyDescent="0.25">
      <c r="A88" s="5">
        <v>12</v>
      </c>
      <c r="B88" s="3"/>
      <c r="C88" s="6" t="s">
        <v>143</v>
      </c>
      <c r="D88" s="6" t="s">
        <v>165</v>
      </c>
      <c r="E88" s="94" t="s">
        <v>166</v>
      </c>
      <c r="F88" s="3">
        <v>35</v>
      </c>
      <c r="G88" s="3">
        <v>7</v>
      </c>
      <c r="H88" s="3"/>
      <c r="I88" s="3">
        <v>30</v>
      </c>
      <c r="J88" s="3"/>
      <c r="K88" s="3">
        <f>SUM((G88*84)/400)</f>
        <v>1.47</v>
      </c>
      <c r="L88" s="3">
        <f t="shared" si="64"/>
        <v>51.449999999999996</v>
      </c>
      <c r="M88" s="8"/>
    </row>
    <row r="89" spans="1:13" ht="16.5" thickBot="1" x14ac:dyDescent="0.3">
      <c r="A89" s="23">
        <v>13</v>
      </c>
      <c r="B89" s="18"/>
      <c r="C89" s="95" t="s">
        <v>143</v>
      </c>
      <c r="D89" s="95" t="s">
        <v>167</v>
      </c>
      <c r="E89" s="96" t="s">
        <v>168</v>
      </c>
      <c r="F89" s="97">
        <v>9.74</v>
      </c>
      <c r="G89" s="18">
        <v>2</v>
      </c>
      <c r="H89" s="18"/>
      <c r="I89" s="18">
        <v>12</v>
      </c>
      <c r="J89" s="18"/>
      <c r="K89" s="18">
        <f>SUM((G89*84)/60)</f>
        <v>2.8</v>
      </c>
      <c r="L89" s="18">
        <f t="shared" si="64"/>
        <v>27.271999999999998</v>
      </c>
      <c r="M89" s="19"/>
    </row>
    <row r="90" spans="1:13" ht="16.5" thickTop="1" x14ac:dyDescent="0.25">
      <c r="E90" s="93" t="s">
        <v>181</v>
      </c>
      <c r="H90">
        <f>SUM(H77:H89)</f>
        <v>85.146000000000001</v>
      </c>
      <c r="J90">
        <f>SUM(J77:J89)</f>
        <v>355.2</v>
      </c>
      <c r="L90" s="114">
        <f>SUM(L77:L89)</f>
        <v>7619.8759999999993</v>
      </c>
      <c r="M90">
        <f>SUM(M77:M89)</f>
        <v>37.645000000000003</v>
      </c>
    </row>
    <row r="91" spans="1:13" ht="15.75" x14ac:dyDescent="0.25">
      <c r="E91" s="93"/>
    </row>
    <row r="92" spans="1:13" ht="15.75" x14ac:dyDescent="0.25">
      <c r="E92" s="93"/>
    </row>
    <row r="93" spans="1:13" ht="15.75" x14ac:dyDescent="0.25">
      <c r="E93" s="93"/>
    </row>
    <row r="94" spans="1:13" ht="15.75" x14ac:dyDescent="0.25">
      <c r="E94" s="93"/>
    </row>
    <row r="257" spans="1:1" x14ac:dyDescent="0.25">
      <c r="A257">
        <v>285</v>
      </c>
    </row>
    <row r="258" spans="1:1" x14ac:dyDescent="0.25">
      <c r="A258">
        <v>286</v>
      </c>
    </row>
    <row r="259" spans="1:1" x14ac:dyDescent="0.25">
      <c r="A259">
        <v>287</v>
      </c>
    </row>
    <row r="260" spans="1:1" x14ac:dyDescent="0.25">
      <c r="A260">
        <v>288</v>
      </c>
    </row>
    <row r="261" spans="1:1" x14ac:dyDescent="0.25">
      <c r="A261">
        <v>289</v>
      </c>
    </row>
    <row r="262" spans="1:1" x14ac:dyDescent="0.25">
      <c r="A262">
        <v>290</v>
      </c>
    </row>
    <row r="263" spans="1:1" x14ac:dyDescent="0.25">
      <c r="A263">
        <v>291</v>
      </c>
    </row>
    <row r="264" spans="1:1" x14ac:dyDescent="0.25">
      <c r="A264">
        <v>292</v>
      </c>
    </row>
    <row r="265" spans="1:1" x14ac:dyDescent="0.25">
      <c r="A265">
        <v>293</v>
      </c>
    </row>
    <row r="266" spans="1:1" x14ac:dyDescent="0.25">
      <c r="A266">
        <v>294</v>
      </c>
    </row>
    <row r="267" spans="1:1" x14ac:dyDescent="0.25">
      <c r="A267">
        <v>295</v>
      </c>
    </row>
    <row r="268" spans="1:1" x14ac:dyDescent="0.25">
      <c r="A268">
        <v>296</v>
      </c>
    </row>
    <row r="269" spans="1:1" x14ac:dyDescent="0.25">
      <c r="A269">
        <v>297</v>
      </c>
    </row>
    <row r="270" spans="1:1" x14ac:dyDescent="0.25">
      <c r="A270">
        <v>298</v>
      </c>
    </row>
    <row r="271" spans="1:1" x14ac:dyDescent="0.25">
      <c r="A271">
        <v>299</v>
      </c>
    </row>
    <row r="272" spans="1:1" x14ac:dyDescent="0.25">
      <c r="A272">
        <v>300</v>
      </c>
    </row>
    <row r="273" spans="1:1" x14ac:dyDescent="0.25">
      <c r="A273">
        <v>301</v>
      </c>
    </row>
    <row r="274" spans="1:1" x14ac:dyDescent="0.25">
      <c r="A274">
        <v>302</v>
      </c>
    </row>
    <row r="275" spans="1:1" x14ac:dyDescent="0.25">
      <c r="A275">
        <v>303</v>
      </c>
    </row>
    <row r="276" spans="1:1" x14ac:dyDescent="0.25">
      <c r="A276">
        <v>304</v>
      </c>
    </row>
    <row r="277" spans="1:1" x14ac:dyDescent="0.25">
      <c r="A277">
        <v>305</v>
      </c>
    </row>
    <row r="278" spans="1:1" x14ac:dyDescent="0.25">
      <c r="A278">
        <v>306</v>
      </c>
    </row>
    <row r="279" spans="1:1" x14ac:dyDescent="0.25">
      <c r="A279">
        <v>307</v>
      </c>
    </row>
    <row r="280" spans="1:1" x14ac:dyDescent="0.25">
      <c r="A280">
        <v>308</v>
      </c>
    </row>
    <row r="281" spans="1:1" x14ac:dyDescent="0.25">
      <c r="A281">
        <v>309</v>
      </c>
    </row>
    <row r="282" spans="1:1" x14ac:dyDescent="0.25">
      <c r="A282">
        <v>310</v>
      </c>
    </row>
    <row r="283" spans="1:1" x14ac:dyDescent="0.25">
      <c r="A283">
        <v>311</v>
      </c>
    </row>
    <row r="284" spans="1:1" x14ac:dyDescent="0.25">
      <c r="A284">
        <v>312</v>
      </c>
    </row>
    <row r="285" spans="1:1" x14ac:dyDescent="0.25">
      <c r="A285">
        <v>313</v>
      </c>
    </row>
    <row r="286" spans="1:1" x14ac:dyDescent="0.25">
      <c r="A286">
        <v>314</v>
      </c>
    </row>
    <row r="287" spans="1:1" x14ac:dyDescent="0.25">
      <c r="A287">
        <v>315</v>
      </c>
    </row>
    <row r="288" spans="1:1" x14ac:dyDescent="0.25">
      <c r="A288">
        <v>316</v>
      </c>
    </row>
    <row r="289" spans="1:1" x14ac:dyDescent="0.25">
      <c r="A289">
        <v>317</v>
      </c>
    </row>
    <row r="290" spans="1:1" x14ac:dyDescent="0.25">
      <c r="A290">
        <v>318</v>
      </c>
    </row>
    <row r="291" spans="1:1" x14ac:dyDescent="0.25">
      <c r="A291">
        <v>319</v>
      </c>
    </row>
    <row r="292" spans="1:1" x14ac:dyDescent="0.25">
      <c r="A292">
        <v>320</v>
      </c>
    </row>
    <row r="293" spans="1:1" x14ac:dyDescent="0.25">
      <c r="A293">
        <v>321</v>
      </c>
    </row>
    <row r="294" spans="1:1" x14ac:dyDescent="0.25">
      <c r="A294">
        <v>322</v>
      </c>
    </row>
    <row r="295" spans="1:1" x14ac:dyDescent="0.25">
      <c r="A295">
        <v>323</v>
      </c>
    </row>
    <row r="296" spans="1:1" x14ac:dyDescent="0.25">
      <c r="A296">
        <v>324</v>
      </c>
    </row>
    <row r="297" spans="1:1" x14ac:dyDescent="0.25">
      <c r="A297">
        <v>325</v>
      </c>
    </row>
    <row r="298" spans="1:1" x14ac:dyDescent="0.25">
      <c r="A298">
        <v>326</v>
      </c>
    </row>
    <row r="299" spans="1:1" x14ac:dyDescent="0.25">
      <c r="A299">
        <v>327</v>
      </c>
    </row>
    <row r="300" spans="1:1" x14ac:dyDescent="0.25">
      <c r="A300">
        <v>328</v>
      </c>
    </row>
    <row r="301" spans="1:1" x14ac:dyDescent="0.25">
      <c r="A301">
        <v>329</v>
      </c>
    </row>
    <row r="302" spans="1:1" x14ac:dyDescent="0.25">
      <c r="A302">
        <v>330</v>
      </c>
    </row>
    <row r="303" spans="1:1" x14ac:dyDescent="0.25">
      <c r="A303">
        <v>331</v>
      </c>
    </row>
    <row r="304" spans="1:1" x14ac:dyDescent="0.25">
      <c r="A304">
        <v>332</v>
      </c>
    </row>
    <row r="305" spans="1:1" x14ac:dyDescent="0.25">
      <c r="A305">
        <v>333</v>
      </c>
    </row>
    <row r="306" spans="1:1" x14ac:dyDescent="0.25">
      <c r="A306">
        <v>334</v>
      </c>
    </row>
    <row r="307" spans="1:1" x14ac:dyDescent="0.25">
      <c r="A307">
        <v>335</v>
      </c>
    </row>
    <row r="308" spans="1:1" x14ac:dyDescent="0.25">
      <c r="A308">
        <v>336</v>
      </c>
    </row>
    <row r="309" spans="1:1" x14ac:dyDescent="0.25">
      <c r="A309">
        <v>337</v>
      </c>
    </row>
    <row r="310" spans="1:1" x14ac:dyDescent="0.25">
      <c r="A310">
        <v>338</v>
      </c>
    </row>
    <row r="311" spans="1:1" x14ac:dyDescent="0.25">
      <c r="A311">
        <v>339</v>
      </c>
    </row>
    <row r="312" spans="1:1" x14ac:dyDescent="0.25">
      <c r="A312">
        <v>340</v>
      </c>
    </row>
    <row r="313" spans="1:1" x14ac:dyDescent="0.25">
      <c r="A313">
        <v>341</v>
      </c>
    </row>
    <row r="314" spans="1:1" x14ac:dyDescent="0.25">
      <c r="A314">
        <v>342</v>
      </c>
    </row>
    <row r="315" spans="1:1" x14ac:dyDescent="0.25">
      <c r="A315">
        <v>343</v>
      </c>
    </row>
    <row r="316" spans="1:1" x14ac:dyDescent="0.25">
      <c r="A316">
        <v>344</v>
      </c>
    </row>
    <row r="317" spans="1:1" x14ac:dyDescent="0.25">
      <c r="A317">
        <v>345</v>
      </c>
    </row>
    <row r="318" spans="1:1" x14ac:dyDescent="0.25">
      <c r="A318">
        <v>346</v>
      </c>
    </row>
    <row r="319" spans="1:1" x14ac:dyDescent="0.25">
      <c r="A319">
        <v>347</v>
      </c>
    </row>
    <row r="320" spans="1:1" x14ac:dyDescent="0.25">
      <c r="A320">
        <v>348</v>
      </c>
    </row>
    <row r="321" spans="1:1" x14ac:dyDescent="0.25">
      <c r="A321">
        <v>349</v>
      </c>
    </row>
    <row r="322" spans="1:1" x14ac:dyDescent="0.25">
      <c r="A322">
        <v>350</v>
      </c>
    </row>
    <row r="323" spans="1:1" x14ac:dyDescent="0.25">
      <c r="A323">
        <v>351</v>
      </c>
    </row>
    <row r="324" spans="1:1" x14ac:dyDescent="0.25">
      <c r="A324">
        <v>352</v>
      </c>
    </row>
    <row r="325" spans="1:1" x14ac:dyDescent="0.25">
      <c r="A325">
        <v>353</v>
      </c>
    </row>
    <row r="326" spans="1:1" x14ac:dyDescent="0.25">
      <c r="A326">
        <v>354</v>
      </c>
    </row>
    <row r="327" spans="1:1" x14ac:dyDescent="0.25">
      <c r="A327">
        <v>355</v>
      </c>
    </row>
    <row r="328" spans="1:1" x14ac:dyDescent="0.25">
      <c r="A328">
        <v>356</v>
      </c>
    </row>
    <row r="329" spans="1:1" x14ac:dyDescent="0.25">
      <c r="A329">
        <v>357</v>
      </c>
    </row>
    <row r="330" spans="1:1" x14ac:dyDescent="0.25">
      <c r="A330">
        <v>358</v>
      </c>
    </row>
    <row r="331" spans="1:1" x14ac:dyDescent="0.25">
      <c r="A331">
        <v>359</v>
      </c>
    </row>
    <row r="332" spans="1:1" x14ac:dyDescent="0.25">
      <c r="A332">
        <v>360</v>
      </c>
    </row>
    <row r="333" spans="1:1" x14ac:dyDescent="0.25">
      <c r="A333">
        <v>361</v>
      </c>
    </row>
    <row r="334" spans="1:1" x14ac:dyDescent="0.25">
      <c r="A334">
        <v>362</v>
      </c>
    </row>
    <row r="335" spans="1:1" x14ac:dyDescent="0.25">
      <c r="A335">
        <v>363</v>
      </c>
    </row>
    <row r="336" spans="1:1" x14ac:dyDescent="0.25">
      <c r="A336">
        <v>364</v>
      </c>
    </row>
    <row r="337" spans="1:1" x14ac:dyDescent="0.25">
      <c r="A337">
        <v>365</v>
      </c>
    </row>
    <row r="338" spans="1:1" x14ac:dyDescent="0.25">
      <c r="A338">
        <v>366</v>
      </c>
    </row>
    <row r="339" spans="1:1" x14ac:dyDescent="0.25">
      <c r="A339">
        <v>367</v>
      </c>
    </row>
    <row r="340" spans="1:1" x14ac:dyDescent="0.25">
      <c r="A340">
        <v>368</v>
      </c>
    </row>
    <row r="341" spans="1:1" x14ac:dyDescent="0.25">
      <c r="A341">
        <v>369</v>
      </c>
    </row>
    <row r="342" spans="1:1" x14ac:dyDescent="0.25">
      <c r="A342">
        <v>370</v>
      </c>
    </row>
    <row r="343" spans="1:1" x14ac:dyDescent="0.25">
      <c r="A343">
        <v>371</v>
      </c>
    </row>
    <row r="344" spans="1:1" x14ac:dyDescent="0.25">
      <c r="A344">
        <v>372</v>
      </c>
    </row>
    <row r="345" spans="1:1" x14ac:dyDescent="0.25">
      <c r="A345">
        <v>373</v>
      </c>
    </row>
    <row r="346" spans="1:1" x14ac:dyDescent="0.25">
      <c r="A346">
        <v>374</v>
      </c>
    </row>
    <row r="347" spans="1:1" x14ac:dyDescent="0.25">
      <c r="A347">
        <v>375</v>
      </c>
    </row>
    <row r="348" spans="1:1" x14ac:dyDescent="0.25">
      <c r="A348">
        <v>376</v>
      </c>
    </row>
    <row r="349" spans="1:1" x14ac:dyDescent="0.25">
      <c r="A349">
        <v>377</v>
      </c>
    </row>
    <row r="350" spans="1:1" x14ac:dyDescent="0.25">
      <c r="A350">
        <v>378</v>
      </c>
    </row>
    <row r="351" spans="1:1" x14ac:dyDescent="0.25">
      <c r="A351">
        <v>379</v>
      </c>
    </row>
    <row r="352" spans="1:1" x14ac:dyDescent="0.25">
      <c r="A352">
        <v>380</v>
      </c>
    </row>
    <row r="353" spans="1:1" x14ac:dyDescent="0.25">
      <c r="A353">
        <v>381</v>
      </c>
    </row>
    <row r="354" spans="1:1" x14ac:dyDescent="0.25">
      <c r="A354">
        <v>382</v>
      </c>
    </row>
    <row r="355" spans="1:1" x14ac:dyDescent="0.25">
      <c r="A355">
        <v>383</v>
      </c>
    </row>
    <row r="356" spans="1:1" x14ac:dyDescent="0.25">
      <c r="A356">
        <v>384</v>
      </c>
    </row>
    <row r="357" spans="1:1" x14ac:dyDescent="0.25">
      <c r="A357">
        <v>385</v>
      </c>
    </row>
    <row r="358" spans="1:1" x14ac:dyDescent="0.25">
      <c r="A358">
        <v>386</v>
      </c>
    </row>
    <row r="359" spans="1:1" x14ac:dyDescent="0.25">
      <c r="A359">
        <v>387</v>
      </c>
    </row>
    <row r="360" spans="1:1" x14ac:dyDescent="0.25">
      <c r="A360">
        <v>388</v>
      </c>
    </row>
    <row r="361" spans="1:1" x14ac:dyDescent="0.25">
      <c r="A361">
        <v>389</v>
      </c>
    </row>
    <row r="362" spans="1:1" x14ac:dyDescent="0.25">
      <c r="A362">
        <v>390</v>
      </c>
    </row>
    <row r="363" spans="1:1" x14ac:dyDescent="0.25">
      <c r="A363">
        <v>391</v>
      </c>
    </row>
    <row r="364" spans="1:1" x14ac:dyDescent="0.25">
      <c r="A364">
        <v>392</v>
      </c>
    </row>
    <row r="365" spans="1:1" x14ac:dyDescent="0.25">
      <c r="A365">
        <v>393</v>
      </c>
    </row>
    <row r="366" spans="1:1" x14ac:dyDescent="0.25">
      <c r="A366">
        <v>394</v>
      </c>
    </row>
    <row r="367" spans="1:1" x14ac:dyDescent="0.25">
      <c r="A367">
        <v>395</v>
      </c>
    </row>
    <row r="368" spans="1:1" x14ac:dyDescent="0.25">
      <c r="A368">
        <v>396</v>
      </c>
    </row>
    <row r="369" spans="1:1" x14ac:dyDescent="0.25">
      <c r="A369">
        <v>397</v>
      </c>
    </row>
    <row r="370" spans="1:1" x14ac:dyDescent="0.25">
      <c r="A370">
        <v>398</v>
      </c>
    </row>
    <row r="371" spans="1:1" x14ac:dyDescent="0.25">
      <c r="A371">
        <v>399</v>
      </c>
    </row>
    <row r="372" spans="1:1" x14ac:dyDescent="0.25">
      <c r="A372">
        <v>400</v>
      </c>
    </row>
    <row r="373" spans="1:1" x14ac:dyDescent="0.25">
      <c r="A373">
        <v>401</v>
      </c>
    </row>
    <row r="374" spans="1:1" x14ac:dyDescent="0.25">
      <c r="A374">
        <v>402</v>
      </c>
    </row>
    <row r="375" spans="1:1" x14ac:dyDescent="0.25">
      <c r="A375">
        <v>403</v>
      </c>
    </row>
    <row r="376" spans="1:1" x14ac:dyDescent="0.25">
      <c r="A376">
        <v>404</v>
      </c>
    </row>
    <row r="377" spans="1:1" x14ac:dyDescent="0.25">
      <c r="A377">
        <v>405</v>
      </c>
    </row>
    <row r="378" spans="1:1" x14ac:dyDescent="0.25">
      <c r="A378">
        <v>406</v>
      </c>
    </row>
    <row r="379" spans="1:1" x14ac:dyDescent="0.25">
      <c r="A379">
        <v>407</v>
      </c>
    </row>
    <row r="380" spans="1:1" x14ac:dyDescent="0.25">
      <c r="A380">
        <v>408</v>
      </c>
    </row>
    <row r="381" spans="1:1" x14ac:dyDescent="0.25">
      <c r="A381">
        <v>409</v>
      </c>
    </row>
    <row r="382" spans="1:1" x14ac:dyDescent="0.25">
      <c r="A382">
        <v>410</v>
      </c>
    </row>
    <row r="383" spans="1:1" x14ac:dyDescent="0.25">
      <c r="A383">
        <v>411</v>
      </c>
    </row>
    <row r="384" spans="1:1" x14ac:dyDescent="0.25">
      <c r="A384">
        <v>412</v>
      </c>
    </row>
    <row r="385" spans="1:1" x14ac:dyDescent="0.25">
      <c r="A385">
        <v>413</v>
      </c>
    </row>
    <row r="386" spans="1:1" x14ac:dyDescent="0.25">
      <c r="A386">
        <v>414</v>
      </c>
    </row>
    <row r="387" spans="1:1" x14ac:dyDescent="0.25">
      <c r="A387">
        <v>415</v>
      </c>
    </row>
    <row r="388" spans="1:1" x14ac:dyDescent="0.25">
      <c r="A388">
        <v>416</v>
      </c>
    </row>
    <row r="389" spans="1:1" x14ac:dyDescent="0.25">
      <c r="A389">
        <v>417</v>
      </c>
    </row>
    <row r="390" spans="1:1" x14ac:dyDescent="0.25">
      <c r="A390">
        <v>418</v>
      </c>
    </row>
    <row r="391" spans="1:1" x14ac:dyDescent="0.25">
      <c r="A391">
        <v>419</v>
      </c>
    </row>
    <row r="392" spans="1:1" x14ac:dyDescent="0.25">
      <c r="A392">
        <v>420</v>
      </c>
    </row>
    <row r="393" spans="1:1" x14ac:dyDescent="0.25">
      <c r="A393">
        <v>421</v>
      </c>
    </row>
    <row r="394" spans="1:1" x14ac:dyDescent="0.25">
      <c r="A394">
        <v>422</v>
      </c>
    </row>
    <row r="395" spans="1:1" x14ac:dyDescent="0.25">
      <c r="A395">
        <v>423</v>
      </c>
    </row>
    <row r="396" spans="1:1" x14ac:dyDescent="0.25">
      <c r="A396">
        <v>424</v>
      </c>
    </row>
    <row r="397" spans="1:1" x14ac:dyDescent="0.25">
      <c r="A397">
        <v>425</v>
      </c>
    </row>
    <row r="398" spans="1:1" x14ac:dyDescent="0.25">
      <c r="A398">
        <v>426</v>
      </c>
    </row>
    <row r="399" spans="1:1" x14ac:dyDescent="0.25">
      <c r="A399">
        <v>427</v>
      </c>
    </row>
    <row r="400" spans="1:1" x14ac:dyDescent="0.25">
      <c r="A400">
        <v>428</v>
      </c>
    </row>
    <row r="401" spans="1:1" x14ac:dyDescent="0.25">
      <c r="A401">
        <v>429</v>
      </c>
    </row>
    <row r="402" spans="1:1" x14ac:dyDescent="0.25">
      <c r="A402">
        <v>430</v>
      </c>
    </row>
    <row r="403" spans="1:1" x14ac:dyDescent="0.25">
      <c r="A403">
        <v>431</v>
      </c>
    </row>
    <row r="404" spans="1:1" x14ac:dyDescent="0.25">
      <c r="A404">
        <v>432</v>
      </c>
    </row>
    <row r="405" spans="1:1" x14ac:dyDescent="0.25">
      <c r="A405">
        <v>433</v>
      </c>
    </row>
    <row r="406" spans="1:1" x14ac:dyDescent="0.25">
      <c r="A406">
        <v>434</v>
      </c>
    </row>
    <row r="407" spans="1:1" x14ac:dyDescent="0.25">
      <c r="A407">
        <v>435</v>
      </c>
    </row>
    <row r="408" spans="1:1" x14ac:dyDescent="0.25">
      <c r="A408">
        <v>436</v>
      </c>
    </row>
    <row r="409" spans="1:1" x14ac:dyDescent="0.25">
      <c r="A409">
        <v>437</v>
      </c>
    </row>
    <row r="410" spans="1:1" x14ac:dyDescent="0.25">
      <c r="A410">
        <v>438</v>
      </c>
    </row>
    <row r="411" spans="1:1" x14ac:dyDescent="0.25">
      <c r="A411">
        <v>439</v>
      </c>
    </row>
    <row r="412" spans="1:1" x14ac:dyDescent="0.25">
      <c r="A412">
        <v>440</v>
      </c>
    </row>
    <row r="413" spans="1:1" x14ac:dyDescent="0.25">
      <c r="A413">
        <v>441</v>
      </c>
    </row>
    <row r="414" spans="1:1" x14ac:dyDescent="0.25">
      <c r="A414">
        <v>442</v>
      </c>
    </row>
    <row r="415" spans="1:1" x14ac:dyDescent="0.25">
      <c r="A415">
        <v>443</v>
      </c>
    </row>
    <row r="416" spans="1:1" x14ac:dyDescent="0.25">
      <c r="A416">
        <v>444</v>
      </c>
    </row>
    <row r="417" spans="1:1" x14ac:dyDescent="0.25">
      <c r="A417">
        <v>445</v>
      </c>
    </row>
    <row r="418" spans="1:1" x14ac:dyDescent="0.25">
      <c r="A418">
        <v>446</v>
      </c>
    </row>
    <row r="419" spans="1:1" x14ac:dyDescent="0.25">
      <c r="A419">
        <v>447</v>
      </c>
    </row>
    <row r="420" spans="1:1" x14ac:dyDescent="0.25">
      <c r="A420">
        <v>448</v>
      </c>
    </row>
    <row r="421" spans="1:1" x14ac:dyDescent="0.25">
      <c r="A421">
        <v>449</v>
      </c>
    </row>
    <row r="422" spans="1:1" x14ac:dyDescent="0.25">
      <c r="A422">
        <v>450</v>
      </c>
    </row>
    <row r="423" spans="1:1" x14ac:dyDescent="0.25">
      <c r="A423">
        <v>451</v>
      </c>
    </row>
    <row r="424" spans="1:1" x14ac:dyDescent="0.25">
      <c r="A424">
        <v>452</v>
      </c>
    </row>
    <row r="425" spans="1:1" x14ac:dyDescent="0.25">
      <c r="A425">
        <v>453</v>
      </c>
    </row>
    <row r="426" spans="1:1" x14ac:dyDescent="0.25">
      <c r="A426">
        <v>454</v>
      </c>
    </row>
    <row r="427" spans="1:1" x14ac:dyDescent="0.25">
      <c r="A427">
        <v>455</v>
      </c>
    </row>
    <row r="428" spans="1:1" x14ac:dyDescent="0.25">
      <c r="A428">
        <v>456</v>
      </c>
    </row>
    <row r="429" spans="1:1" x14ac:dyDescent="0.25">
      <c r="A429">
        <v>457</v>
      </c>
    </row>
    <row r="430" spans="1:1" x14ac:dyDescent="0.25">
      <c r="A430">
        <v>458</v>
      </c>
    </row>
    <row r="431" spans="1:1" x14ac:dyDescent="0.25">
      <c r="A431">
        <v>459</v>
      </c>
    </row>
    <row r="432" spans="1:1" x14ac:dyDescent="0.25">
      <c r="A432">
        <v>460</v>
      </c>
    </row>
    <row r="433" spans="1:1" x14ac:dyDescent="0.25">
      <c r="A433">
        <v>461</v>
      </c>
    </row>
    <row r="434" spans="1:1" x14ac:dyDescent="0.25">
      <c r="A434">
        <v>462</v>
      </c>
    </row>
    <row r="435" spans="1:1" x14ac:dyDescent="0.25">
      <c r="A435">
        <v>463</v>
      </c>
    </row>
    <row r="436" spans="1:1" x14ac:dyDescent="0.25">
      <c r="A436">
        <v>464</v>
      </c>
    </row>
    <row r="437" spans="1:1" x14ac:dyDescent="0.25">
      <c r="A437">
        <v>465</v>
      </c>
    </row>
    <row r="438" spans="1:1" x14ac:dyDescent="0.25">
      <c r="A438">
        <v>466</v>
      </c>
    </row>
    <row r="439" spans="1:1" x14ac:dyDescent="0.25">
      <c r="A439">
        <v>467</v>
      </c>
    </row>
    <row r="440" spans="1:1" x14ac:dyDescent="0.25">
      <c r="A440">
        <v>468</v>
      </c>
    </row>
    <row r="441" spans="1:1" x14ac:dyDescent="0.25">
      <c r="A441">
        <v>469</v>
      </c>
    </row>
    <row r="442" spans="1:1" x14ac:dyDescent="0.25">
      <c r="A442">
        <v>470</v>
      </c>
    </row>
    <row r="443" spans="1:1" x14ac:dyDescent="0.25">
      <c r="A443">
        <v>471</v>
      </c>
    </row>
    <row r="444" spans="1:1" x14ac:dyDescent="0.25">
      <c r="A444">
        <v>472</v>
      </c>
    </row>
    <row r="445" spans="1:1" x14ac:dyDescent="0.25">
      <c r="A445">
        <v>473</v>
      </c>
    </row>
    <row r="446" spans="1:1" x14ac:dyDescent="0.25">
      <c r="A446">
        <v>474</v>
      </c>
    </row>
    <row r="447" spans="1:1" x14ac:dyDescent="0.25">
      <c r="A447">
        <v>475</v>
      </c>
    </row>
    <row r="448" spans="1:1" x14ac:dyDescent="0.25">
      <c r="A448">
        <v>476</v>
      </c>
    </row>
    <row r="449" spans="1:1" x14ac:dyDescent="0.25">
      <c r="A449">
        <v>477</v>
      </c>
    </row>
    <row r="450" spans="1:1" x14ac:dyDescent="0.25">
      <c r="A450">
        <v>478</v>
      </c>
    </row>
    <row r="451" spans="1:1" x14ac:dyDescent="0.25">
      <c r="A451">
        <v>479</v>
      </c>
    </row>
    <row r="452" spans="1:1" x14ac:dyDescent="0.25">
      <c r="A452">
        <v>480</v>
      </c>
    </row>
    <row r="453" spans="1:1" x14ac:dyDescent="0.25">
      <c r="A453">
        <v>481</v>
      </c>
    </row>
    <row r="454" spans="1:1" x14ac:dyDescent="0.25">
      <c r="A454">
        <v>482</v>
      </c>
    </row>
    <row r="455" spans="1:1" x14ac:dyDescent="0.25">
      <c r="A455">
        <v>483</v>
      </c>
    </row>
    <row r="456" spans="1:1" x14ac:dyDescent="0.25">
      <c r="A456">
        <v>484</v>
      </c>
    </row>
    <row r="457" spans="1:1" x14ac:dyDescent="0.25">
      <c r="A457">
        <v>485</v>
      </c>
    </row>
    <row r="458" spans="1:1" x14ac:dyDescent="0.25">
      <c r="A458">
        <v>486</v>
      </c>
    </row>
    <row r="459" spans="1:1" x14ac:dyDescent="0.25">
      <c r="A459">
        <v>487</v>
      </c>
    </row>
    <row r="460" spans="1:1" x14ac:dyDescent="0.25">
      <c r="A460">
        <v>488</v>
      </c>
    </row>
    <row r="461" spans="1:1" x14ac:dyDescent="0.25">
      <c r="A461">
        <v>489</v>
      </c>
    </row>
    <row r="462" spans="1:1" x14ac:dyDescent="0.25">
      <c r="A462">
        <v>490</v>
      </c>
    </row>
    <row r="463" spans="1:1" x14ac:dyDescent="0.25">
      <c r="A463">
        <v>491</v>
      </c>
    </row>
    <row r="464" spans="1:1" x14ac:dyDescent="0.25">
      <c r="A464">
        <v>492</v>
      </c>
    </row>
    <row r="465" spans="1:1" x14ac:dyDescent="0.25">
      <c r="A465">
        <v>493</v>
      </c>
    </row>
    <row r="466" spans="1:1" x14ac:dyDescent="0.25">
      <c r="A466">
        <v>494</v>
      </c>
    </row>
    <row r="467" spans="1:1" x14ac:dyDescent="0.25">
      <c r="A467">
        <v>495</v>
      </c>
    </row>
    <row r="468" spans="1:1" x14ac:dyDescent="0.25">
      <c r="A468">
        <v>496</v>
      </c>
    </row>
    <row r="469" spans="1:1" x14ac:dyDescent="0.25">
      <c r="A469">
        <v>497</v>
      </c>
    </row>
    <row r="470" spans="1:1" x14ac:dyDescent="0.25">
      <c r="A470">
        <v>498</v>
      </c>
    </row>
    <row r="471" spans="1:1" x14ac:dyDescent="0.25">
      <c r="A471">
        <v>499</v>
      </c>
    </row>
    <row r="472" spans="1:1" x14ac:dyDescent="0.25">
      <c r="A472">
        <v>500</v>
      </c>
    </row>
    <row r="473" spans="1:1" x14ac:dyDescent="0.25">
      <c r="A473">
        <v>501</v>
      </c>
    </row>
    <row r="474" spans="1:1" x14ac:dyDescent="0.25">
      <c r="A474">
        <v>502</v>
      </c>
    </row>
    <row r="475" spans="1:1" x14ac:dyDescent="0.25">
      <c r="A475">
        <v>503</v>
      </c>
    </row>
    <row r="476" spans="1:1" x14ac:dyDescent="0.25">
      <c r="A476">
        <v>504</v>
      </c>
    </row>
    <row r="477" spans="1:1" x14ac:dyDescent="0.25">
      <c r="A477">
        <v>505</v>
      </c>
    </row>
    <row r="478" spans="1:1" x14ac:dyDescent="0.25">
      <c r="A478">
        <v>506</v>
      </c>
    </row>
    <row r="479" spans="1:1" x14ac:dyDescent="0.25">
      <c r="A479">
        <v>507</v>
      </c>
    </row>
    <row r="480" spans="1:1" x14ac:dyDescent="0.25">
      <c r="A480">
        <v>508</v>
      </c>
    </row>
    <row r="481" spans="1:1" x14ac:dyDescent="0.25">
      <c r="A481">
        <v>509</v>
      </c>
    </row>
    <row r="482" spans="1:1" x14ac:dyDescent="0.25">
      <c r="A482">
        <v>510</v>
      </c>
    </row>
    <row r="483" spans="1:1" x14ac:dyDescent="0.25">
      <c r="A483">
        <v>511</v>
      </c>
    </row>
    <row r="484" spans="1:1" x14ac:dyDescent="0.25">
      <c r="A484">
        <v>512</v>
      </c>
    </row>
    <row r="485" spans="1:1" x14ac:dyDescent="0.25">
      <c r="A485">
        <v>513</v>
      </c>
    </row>
    <row r="486" spans="1:1" x14ac:dyDescent="0.25">
      <c r="A486">
        <v>514</v>
      </c>
    </row>
    <row r="487" spans="1:1" x14ac:dyDescent="0.25">
      <c r="A487">
        <v>515</v>
      </c>
    </row>
    <row r="488" spans="1:1" x14ac:dyDescent="0.25">
      <c r="A488">
        <v>516</v>
      </c>
    </row>
    <row r="489" spans="1:1" x14ac:dyDescent="0.25">
      <c r="A489">
        <v>517</v>
      </c>
    </row>
    <row r="490" spans="1:1" x14ac:dyDescent="0.25">
      <c r="A490">
        <v>518</v>
      </c>
    </row>
    <row r="491" spans="1:1" x14ac:dyDescent="0.25">
      <c r="A491">
        <v>519</v>
      </c>
    </row>
    <row r="492" spans="1:1" x14ac:dyDescent="0.25">
      <c r="A492">
        <v>520</v>
      </c>
    </row>
    <row r="493" spans="1:1" x14ac:dyDescent="0.25">
      <c r="A493">
        <v>521</v>
      </c>
    </row>
    <row r="494" spans="1:1" x14ac:dyDescent="0.25">
      <c r="A494">
        <v>522</v>
      </c>
    </row>
    <row r="495" spans="1:1" x14ac:dyDescent="0.25">
      <c r="A495">
        <v>523</v>
      </c>
    </row>
    <row r="496" spans="1:1" x14ac:dyDescent="0.25">
      <c r="A496">
        <v>524</v>
      </c>
    </row>
    <row r="497" spans="1:1" x14ac:dyDescent="0.25">
      <c r="A497">
        <v>525</v>
      </c>
    </row>
    <row r="498" spans="1:1" x14ac:dyDescent="0.25">
      <c r="A498">
        <v>526</v>
      </c>
    </row>
    <row r="499" spans="1:1" x14ac:dyDescent="0.25">
      <c r="A499">
        <v>527</v>
      </c>
    </row>
    <row r="500" spans="1:1" x14ac:dyDescent="0.25">
      <c r="A500">
        <v>528</v>
      </c>
    </row>
    <row r="501" spans="1:1" x14ac:dyDescent="0.25">
      <c r="A501">
        <v>529</v>
      </c>
    </row>
    <row r="502" spans="1:1" x14ac:dyDescent="0.25">
      <c r="A502">
        <v>530</v>
      </c>
    </row>
    <row r="503" spans="1:1" x14ac:dyDescent="0.25">
      <c r="A503">
        <v>531</v>
      </c>
    </row>
    <row r="504" spans="1:1" x14ac:dyDescent="0.25">
      <c r="A504">
        <v>532</v>
      </c>
    </row>
    <row r="505" spans="1:1" x14ac:dyDescent="0.25">
      <c r="A505">
        <v>533</v>
      </c>
    </row>
    <row r="506" spans="1:1" x14ac:dyDescent="0.25">
      <c r="A506">
        <v>534</v>
      </c>
    </row>
    <row r="507" spans="1:1" x14ac:dyDescent="0.25">
      <c r="A507">
        <v>535</v>
      </c>
    </row>
    <row r="508" spans="1:1" x14ac:dyDescent="0.25">
      <c r="A508">
        <v>536</v>
      </c>
    </row>
    <row r="509" spans="1:1" x14ac:dyDescent="0.25">
      <c r="A509">
        <v>537</v>
      </c>
    </row>
    <row r="510" spans="1:1" x14ac:dyDescent="0.25">
      <c r="A510">
        <v>538</v>
      </c>
    </row>
    <row r="511" spans="1:1" x14ac:dyDescent="0.25">
      <c r="A511">
        <v>539</v>
      </c>
    </row>
    <row r="512" spans="1:1" x14ac:dyDescent="0.25">
      <c r="A512">
        <v>540</v>
      </c>
    </row>
    <row r="513" spans="1:1" x14ac:dyDescent="0.25">
      <c r="A513">
        <v>541</v>
      </c>
    </row>
    <row r="514" spans="1:1" x14ac:dyDescent="0.25">
      <c r="A514">
        <v>542</v>
      </c>
    </row>
    <row r="515" spans="1:1" x14ac:dyDescent="0.25">
      <c r="A515">
        <v>543</v>
      </c>
    </row>
    <row r="516" spans="1:1" x14ac:dyDescent="0.25">
      <c r="A516">
        <v>544</v>
      </c>
    </row>
    <row r="517" spans="1:1" x14ac:dyDescent="0.25">
      <c r="A517">
        <v>545</v>
      </c>
    </row>
    <row r="518" spans="1:1" x14ac:dyDescent="0.25">
      <c r="A518">
        <v>546</v>
      </c>
    </row>
    <row r="519" spans="1:1" x14ac:dyDescent="0.25">
      <c r="A519">
        <v>547</v>
      </c>
    </row>
    <row r="520" spans="1:1" x14ac:dyDescent="0.25">
      <c r="A520">
        <v>548</v>
      </c>
    </row>
    <row r="521" spans="1:1" x14ac:dyDescent="0.25">
      <c r="A521">
        <v>549</v>
      </c>
    </row>
    <row r="522" spans="1:1" x14ac:dyDescent="0.25">
      <c r="A522">
        <v>550</v>
      </c>
    </row>
    <row r="523" spans="1:1" x14ac:dyDescent="0.25">
      <c r="A523">
        <v>551</v>
      </c>
    </row>
    <row r="524" spans="1:1" x14ac:dyDescent="0.25">
      <c r="A524">
        <v>552</v>
      </c>
    </row>
    <row r="525" spans="1:1" x14ac:dyDescent="0.25">
      <c r="A525">
        <v>553</v>
      </c>
    </row>
    <row r="526" spans="1:1" x14ac:dyDescent="0.25">
      <c r="A526">
        <v>554</v>
      </c>
    </row>
    <row r="527" spans="1:1" x14ac:dyDescent="0.25">
      <c r="A527">
        <v>555</v>
      </c>
    </row>
    <row r="528" spans="1:1" x14ac:dyDescent="0.25">
      <c r="A528">
        <v>556</v>
      </c>
    </row>
    <row r="529" spans="1:1" x14ac:dyDescent="0.25">
      <c r="A529">
        <v>557</v>
      </c>
    </row>
    <row r="530" spans="1:1" x14ac:dyDescent="0.25">
      <c r="A530">
        <v>558</v>
      </c>
    </row>
    <row r="531" spans="1:1" x14ac:dyDescent="0.25">
      <c r="A531">
        <v>559</v>
      </c>
    </row>
    <row r="532" spans="1:1" x14ac:dyDescent="0.25">
      <c r="A532">
        <v>560</v>
      </c>
    </row>
    <row r="533" spans="1:1" x14ac:dyDescent="0.25">
      <c r="A533">
        <v>561</v>
      </c>
    </row>
    <row r="534" spans="1:1" x14ac:dyDescent="0.25">
      <c r="A534">
        <v>562</v>
      </c>
    </row>
    <row r="535" spans="1:1" x14ac:dyDescent="0.25">
      <c r="A535">
        <v>563</v>
      </c>
    </row>
    <row r="536" spans="1:1" x14ac:dyDescent="0.25">
      <c r="A536">
        <v>564</v>
      </c>
    </row>
    <row r="537" spans="1:1" x14ac:dyDescent="0.25">
      <c r="A537">
        <v>565</v>
      </c>
    </row>
    <row r="538" spans="1:1" x14ac:dyDescent="0.25">
      <c r="A538">
        <v>566</v>
      </c>
    </row>
    <row r="539" spans="1:1" x14ac:dyDescent="0.25">
      <c r="A539">
        <v>567</v>
      </c>
    </row>
    <row r="540" spans="1:1" x14ac:dyDescent="0.25">
      <c r="A540">
        <v>568</v>
      </c>
    </row>
    <row r="541" spans="1:1" x14ac:dyDescent="0.25">
      <c r="A541">
        <v>569</v>
      </c>
    </row>
    <row r="542" spans="1:1" x14ac:dyDescent="0.25">
      <c r="A542">
        <v>570</v>
      </c>
    </row>
    <row r="543" spans="1:1" x14ac:dyDescent="0.25">
      <c r="A543">
        <v>571</v>
      </c>
    </row>
    <row r="544" spans="1:1" x14ac:dyDescent="0.25">
      <c r="A544">
        <v>572</v>
      </c>
    </row>
    <row r="545" spans="1:1" x14ac:dyDescent="0.25">
      <c r="A545">
        <v>573</v>
      </c>
    </row>
    <row r="546" spans="1:1" x14ac:dyDescent="0.25">
      <c r="A546">
        <v>574</v>
      </c>
    </row>
    <row r="547" spans="1:1" x14ac:dyDescent="0.25">
      <c r="A547">
        <v>575</v>
      </c>
    </row>
    <row r="548" spans="1:1" x14ac:dyDescent="0.25">
      <c r="A548">
        <v>576</v>
      </c>
    </row>
    <row r="549" spans="1:1" x14ac:dyDescent="0.25">
      <c r="A549">
        <v>577</v>
      </c>
    </row>
    <row r="550" spans="1:1" x14ac:dyDescent="0.25">
      <c r="A550">
        <v>578</v>
      </c>
    </row>
    <row r="551" spans="1:1" x14ac:dyDescent="0.25">
      <c r="A551">
        <v>579</v>
      </c>
    </row>
    <row r="552" spans="1:1" x14ac:dyDescent="0.25">
      <c r="A552">
        <v>580</v>
      </c>
    </row>
    <row r="553" spans="1:1" x14ac:dyDescent="0.25">
      <c r="A553">
        <v>581</v>
      </c>
    </row>
    <row r="554" spans="1:1" x14ac:dyDescent="0.25">
      <c r="A554">
        <v>582</v>
      </c>
    </row>
    <row r="555" spans="1:1" x14ac:dyDescent="0.25">
      <c r="A555">
        <v>583</v>
      </c>
    </row>
    <row r="556" spans="1:1" x14ac:dyDescent="0.25">
      <c r="A556">
        <v>584</v>
      </c>
    </row>
    <row r="557" spans="1:1" x14ac:dyDescent="0.25">
      <c r="A557">
        <v>585</v>
      </c>
    </row>
    <row r="558" spans="1:1" x14ac:dyDescent="0.25">
      <c r="A558">
        <v>586</v>
      </c>
    </row>
    <row r="559" spans="1:1" x14ac:dyDescent="0.25">
      <c r="A559">
        <v>587</v>
      </c>
    </row>
    <row r="560" spans="1:1" x14ac:dyDescent="0.25">
      <c r="A560">
        <v>588</v>
      </c>
    </row>
    <row r="561" spans="1:1" x14ac:dyDescent="0.25">
      <c r="A561">
        <v>589</v>
      </c>
    </row>
    <row r="562" spans="1:1" x14ac:dyDescent="0.25">
      <c r="A562">
        <v>590</v>
      </c>
    </row>
    <row r="563" spans="1:1" x14ac:dyDescent="0.25">
      <c r="A563">
        <v>591</v>
      </c>
    </row>
    <row r="564" spans="1:1" x14ac:dyDescent="0.25">
      <c r="A564">
        <v>592</v>
      </c>
    </row>
    <row r="565" spans="1:1" x14ac:dyDescent="0.25">
      <c r="A565">
        <v>593</v>
      </c>
    </row>
    <row r="566" spans="1:1" x14ac:dyDescent="0.25">
      <c r="A566">
        <v>594</v>
      </c>
    </row>
    <row r="567" spans="1:1" x14ac:dyDescent="0.25">
      <c r="A567">
        <v>595</v>
      </c>
    </row>
    <row r="568" spans="1:1" x14ac:dyDescent="0.25">
      <c r="A568">
        <v>596</v>
      </c>
    </row>
    <row r="569" spans="1:1" x14ac:dyDescent="0.25">
      <c r="A569">
        <v>597</v>
      </c>
    </row>
    <row r="570" spans="1:1" x14ac:dyDescent="0.25">
      <c r="A570">
        <v>598</v>
      </c>
    </row>
    <row r="571" spans="1:1" x14ac:dyDescent="0.25">
      <c r="A571">
        <v>599</v>
      </c>
    </row>
    <row r="572" spans="1:1" x14ac:dyDescent="0.25">
      <c r="A572">
        <v>600</v>
      </c>
    </row>
    <row r="573" spans="1:1" x14ac:dyDescent="0.25">
      <c r="A573">
        <v>601</v>
      </c>
    </row>
    <row r="574" spans="1:1" x14ac:dyDescent="0.25">
      <c r="A574">
        <v>602</v>
      </c>
    </row>
    <row r="575" spans="1:1" x14ac:dyDescent="0.25">
      <c r="A575">
        <v>603</v>
      </c>
    </row>
    <row r="576" spans="1:1" x14ac:dyDescent="0.25">
      <c r="A576">
        <v>604</v>
      </c>
    </row>
    <row r="577" spans="1:1" x14ac:dyDescent="0.25">
      <c r="A577">
        <v>605</v>
      </c>
    </row>
    <row r="578" spans="1:1" x14ac:dyDescent="0.25">
      <c r="A578">
        <v>606</v>
      </c>
    </row>
    <row r="579" spans="1:1" x14ac:dyDescent="0.25">
      <c r="A579">
        <v>607</v>
      </c>
    </row>
    <row r="580" spans="1:1" x14ac:dyDescent="0.25">
      <c r="A580">
        <v>608</v>
      </c>
    </row>
    <row r="581" spans="1:1" x14ac:dyDescent="0.25">
      <c r="A581">
        <v>609</v>
      </c>
    </row>
    <row r="582" spans="1:1" x14ac:dyDescent="0.25">
      <c r="A582">
        <v>610</v>
      </c>
    </row>
    <row r="583" spans="1:1" x14ac:dyDescent="0.25">
      <c r="A583">
        <v>611</v>
      </c>
    </row>
    <row r="584" spans="1:1" x14ac:dyDescent="0.25">
      <c r="A584">
        <v>612</v>
      </c>
    </row>
    <row r="585" spans="1:1" x14ac:dyDescent="0.25">
      <c r="A585">
        <v>613</v>
      </c>
    </row>
    <row r="586" spans="1:1" x14ac:dyDescent="0.25">
      <c r="A586">
        <v>614</v>
      </c>
    </row>
    <row r="587" spans="1:1" x14ac:dyDescent="0.25">
      <c r="A587">
        <v>615</v>
      </c>
    </row>
    <row r="588" spans="1:1" x14ac:dyDescent="0.25">
      <c r="A588">
        <v>616</v>
      </c>
    </row>
    <row r="589" spans="1:1" x14ac:dyDescent="0.25">
      <c r="A589">
        <v>617</v>
      </c>
    </row>
    <row r="590" spans="1:1" x14ac:dyDescent="0.25">
      <c r="A590">
        <v>618</v>
      </c>
    </row>
    <row r="591" spans="1:1" x14ac:dyDescent="0.25">
      <c r="A591">
        <v>619</v>
      </c>
    </row>
    <row r="592" spans="1:1" x14ac:dyDescent="0.25">
      <c r="A592">
        <v>620</v>
      </c>
    </row>
    <row r="593" spans="1:1" x14ac:dyDescent="0.25">
      <c r="A593">
        <v>621</v>
      </c>
    </row>
    <row r="594" spans="1:1" x14ac:dyDescent="0.25">
      <c r="A594">
        <v>622</v>
      </c>
    </row>
    <row r="595" spans="1:1" x14ac:dyDescent="0.25">
      <c r="A595">
        <v>623</v>
      </c>
    </row>
    <row r="596" spans="1:1" x14ac:dyDescent="0.25">
      <c r="A596">
        <v>624</v>
      </c>
    </row>
    <row r="597" spans="1:1" x14ac:dyDescent="0.25">
      <c r="A597">
        <v>625</v>
      </c>
    </row>
    <row r="598" spans="1:1" x14ac:dyDescent="0.25">
      <c r="A598">
        <v>626</v>
      </c>
    </row>
    <row r="599" spans="1:1" x14ac:dyDescent="0.25">
      <c r="A599">
        <v>627</v>
      </c>
    </row>
    <row r="600" spans="1:1" x14ac:dyDescent="0.25">
      <c r="A600">
        <v>628</v>
      </c>
    </row>
    <row r="601" spans="1:1" x14ac:dyDescent="0.25">
      <c r="A601">
        <v>629</v>
      </c>
    </row>
    <row r="602" spans="1:1" x14ac:dyDescent="0.25">
      <c r="A602">
        <v>630</v>
      </c>
    </row>
    <row r="603" spans="1:1" x14ac:dyDescent="0.25">
      <c r="A603">
        <v>631</v>
      </c>
    </row>
    <row r="604" spans="1:1" x14ac:dyDescent="0.25">
      <c r="A604">
        <v>632</v>
      </c>
    </row>
    <row r="605" spans="1:1" x14ac:dyDescent="0.25">
      <c r="A605">
        <v>633</v>
      </c>
    </row>
    <row r="606" spans="1:1" x14ac:dyDescent="0.25">
      <c r="A606">
        <v>634</v>
      </c>
    </row>
    <row r="607" spans="1:1" x14ac:dyDescent="0.25">
      <c r="A607">
        <v>635</v>
      </c>
    </row>
    <row r="608" spans="1:1" x14ac:dyDescent="0.25">
      <c r="A608">
        <v>636</v>
      </c>
    </row>
    <row r="609" spans="1:1" x14ac:dyDescent="0.25">
      <c r="A609">
        <v>637</v>
      </c>
    </row>
    <row r="610" spans="1:1" x14ac:dyDescent="0.25">
      <c r="A610">
        <v>638</v>
      </c>
    </row>
    <row r="611" spans="1:1" x14ac:dyDescent="0.25">
      <c r="A611">
        <v>639</v>
      </c>
    </row>
    <row r="612" spans="1:1" x14ac:dyDescent="0.25">
      <c r="A612">
        <v>640</v>
      </c>
    </row>
    <row r="613" spans="1:1" x14ac:dyDescent="0.25">
      <c r="A613">
        <v>641</v>
      </c>
    </row>
    <row r="614" spans="1:1" x14ac:dyDescent="0.25">
      <c r="A614">
        <v>642</v>
      </c>
    </row>
    <row r="615" spans="1:1" x14ac:dyDescent="0.25">
      <c r="A615">
        <v>643</v>
      </c>
    </row>
    <row r="616" spans="1:1" x14ac:dyDescent="0.25">
      <c r="A616">
        <v>644</v>
      </c>
    </row>
    <row r="617" spans="1:1" x14ac:dyDescent="0.25">
      <c r="A617">
        <v>645</v>
      </c>
    </row>
    <row r="618" spans="1:1" x14ac:dyDescent="0.25">
      <c r="A618">
        <v>646</v>
      </c>
    </row>
    <row r="619" spans="1:1" x14ac:dyDescent="0.25">
      <c r="A619">
        <v>647</v>
      </c>
    </row>
    <row r="620" spans="1:1" x14ac:dyDescent="0.25">
      <c r="A620">
        <v>648</v>
      </c>
    </row>
    <row r="621" spans="1:1" x14ac:dyDescent="0.25">
      <c r="A621">
        <v>649</v>
      </c>
    </row>
    <row r="622" spans="1:1" x14ac:dyDescent="0.25">
      <c r="A622">
        <v>650</v>
      </c>
    </row>
    <row r="623" spans="1:1" x14ac:dyDescent="0.25">
      <c r="A623">
        <v>651</v>
      </c>
    </row>
    <row r="624" spans="1:1" x14ac:dyDescent="0.25">
      <c r="A624">
        <v>652</v>
      </c>
    </row>
    <row r="625" spans="1:1" x14ac:dyDescent="0.25">
      <c r="A625">
        <v>653</v>
      </c>
    </row>
    <row r="626" spans="1:1" x14ac:dyDescent="0.25">
      <c r="A626">
        <v>654</v>
      </c>
    </row>
    <row r="627" spans="1:1" x14ac:dyDescent="0.25">
      <c r="A627">
        <v>655</v>
      </c>
    </row>
    <row r="628" spans="1:1" x14ac:dyDescent="0.25">
      <c r="A628">
        <v>656</v>
      </c>
    </row>
    <row r="629" spans="1:1" x14ac:dyDescent="0.25">
      <c r="A629">
        <v>657</v>
      </c>
    </row>
    <row r="630" spans="1:1" x14ac:dyDescent="0.25">
      <c r="A630">
        <v>658</v>
      </c>
    </row>
    <row r="631" spans="1:1" x14ac:dyDescent="0.25">
      <c r="A631">
        <v>659</v>
      </c>
    </row>
    <row r="632" spans="1:1" x14ac:dyDescent="0.25">
      <c r="A632">
        <v>660</v>
      </c>
    </row>
    <row r="633" spans="1:1" x14ac:dyDescent="0.25">
      <c r="A633">
        <v>661</v>
      </c>
    </row>
    <row r="634" spans="1:1" x14ac:dyDescent="0.25">
      <c r="A634">
        <v>662</v>
      </c>
    </row>
    <row r="635" spans="1:1" x14ac:dyDescent="0.25">
      <c r="A635">
        <v>663</v>
      </c>
    </row>
    <row r="636" spans="1:1" x14ac:dyDescent="0.25">
      <c r="A636">
        <v>664</v>
      </c>
    </row>
    <row r="637" spans="1:1" x14ac:dyDescent="0.25">
      <c r="A637">
        <v>665</v>
      </c>
    </row>
    <row r="638" spans="1:1" x14ac:dyDescent="0.25">
      <c r="A638">
        <v>666</v>
      </c>
    </row>
    <row r="639" spans="1:1" x14ac:dyDescent="0.25">
      <c r="A639">
        <v>667</v>
      </c>
    </row>
    <row r="640" spans="1:1" x14ac:dyDescent="0.25">
      <c r="A640">
        <v>668</v>
      </c>
    </row>
    <row r="641" spans="1:1" x14ac:dyDescent="0.25">
      <c r="A641">
        <v>669</v>
      </c>
    </row>
    <row r="642" spans="1:1" x14ac:dyDescent="0.25">
      <c r="A642">
        <v>670</v>
      </c>
    </row>
    <row r="643" spans="1:1" x14ac:dyDescent="0.25">
      <c r="A643">
        <v>671</v>
      </c>
    </row>
    <row r="644" spans="1:1" x14ac:dyDescent="0.25">
      <c r="A644">
        <v>672</v>
      </c>
    </row>
  </sheetData>
  <mergeCells count="3">
    <mergeCell ref="A1:Y1"/>
    <mergeCell ref="D73:E73"/>
    <mergeCell ref="A75:M75"/>
  </mergeCells>
  <hyperlinks>
    <hyperlink ref="E3" r:id="rId1" display="https://backcountrycuisine.co.nz/our-products/breakfast/any/porridge-supreme" xr:uid="{E2765CE1-5801-4165-B67E-B47C043E0E73}"/>
    <hyperlink ref="E4" r:id="rId2" display="https://backcountrycuisine.co.nz/our-products/meals/any/roast-beef-and-vegetables" xr:uid="{B4C289DE-847D-4F48-B0DD-B2F9C9B1FF7E}"/>
    <hyperlink ref="E5" r:id="rId3" display="https://backcountrycuisine.co.nz/our-products/soups/any/chicken-corn-and-noodle-soup" xr:uid="{2107D137-72B9-4AE2-B932-88ADF72DF1FC}"/>
    <hyperlink ref="E6" r:id="rId4" display="https://backcountrycuisine.co.nz/our-products/meals/any/honey-soy-chicken" xr:uid="{1C388967-6F2F-4D38-8A48-A61435338550}"/>
    <hyperlink ref="E7" r:id="rId5" display="https://camperspantry.com.au/collections/instant-meals-camping-food/products/vegetarian-pasta-camping-food-hiking-food" xr:uid="{B4933E48-78DB-430E-94F9-748173C93DFE}"/>
    <hyperlink ref="E8" r:id="rId6" display="https://backcountrycuisine.co.nz/our-products/desserts/any/chocolate-brownie-pudding-gluten-free" xr:uid="{E5D1550C-AF6F-4449-B4EB-1F0E2E62A920}"/>
    <hyperlink ref="E11" r:id="rId7" display="https://backcountrycuisine.co.nz/our-products/fruit-and-smoothies/any/iced-mocha-gluten-free-2" xr:uid="{07D9CFB5-FF58-46CC-8573-22F34B232A4D}"/>
    <hyperlink ref="E13" r:id="rId8" display="https://backcountrycuisine.co.nz/our-products/meals/any/nasi-goreng" xr:uid="{6C36212A-43E5-4882-BC98-AD346983AB15}"/>
    <hyperlink ref="E14" r:id="rId9" display="https://backcountrycuisine.co.nz/our-products/meals/any/chicken-carbonara" xr:uid="{81FFE89D-D1F1-4480-ADE6-36268692E6D9}"/>
    <hyperlink ref="E15" r:id="rId10" display="https://backcountrycuisine.co.nz/our-products/meals/any/spaghetti-bolognaise" xr:uid="{E3213567-9CA8-4FB3-9A4B-3CD89414D615}"/>
    <hyperlink ref="E16" r:id="rId11" display="https://backcountrycuisine.co.nz/our-products/meals/any/beef-and-pasta-hotpot" xr:uid="{51799E2F-0715-40F0-BC83-F01A1C035AA5}"/>
    <hyperlink ref="E17" r:id="rId12" display="https://backcountrycuisine.co.nz/our-products/meal-complements/any/instant-mashed-potato" xr:uid="{B9D8571F-AE6B-4403-A0A4-175350AE5667}"/>
    <hyperlink ref="E18" r:id="rId13" display="https://backcountrycuisine.co.nz/our-products/meals/any/cottage-pie" xr:uid="{7EA4B41B-A3DC-4DF9-B0E3-866DDB6BB89D}"/>
    <hyperlink ref="E21" r:id="rId14" display="https://backcountrycuisine.co.nz/our-products/fruit-and-smoothies/any/iced-mocha-gluten-free-1" xr:uid="{CD03F32B-A67A-49C5-8FEC-6B7A8DE342CE}"/>
    <hyperlink ref="E23" r:id="rId15" display="https://backcountrycuisine.co.nz/our-products/meal-complements/any/easy-cook-scrambled-egg" xr:uid="{145DC3D1-8F7D-4E38-B52B-F6DDAD6D19BF}"/>
    <hyperlink ref="E24" r:id="rId16" display="https://camperspantry.com.au/collections/lunches-camping-food/products/tuna-salsa" xr:uid="{EFB6DC1D-E630-44F3-B14C-149A8AC65226}"/>
    <hyperlink ref="E25" r:id="rId17" display="https://backcountrycuisine.co.nz/our-products/meal-complements/any/instant-rice" xr:uid="{3BACCE8D-8D33-406E-B8DE-C58D9E4C2D6E}"/>
    <hyperlink ref="E26" r:id="rId18" display="https://backcountrycuisine.co.nz/our-products/meals/any/roast-lamb-and-vegetables" xr:uid="{B6B15322-67D2-4786-89BE-9E931F0834EA}"/>
    <hyperlink ref="E27" r:id="rId19" display="https://backcountrycuisine.co.nz/our-products/meals/any/venison-risotto" xr:uid="{F8753653-53B7-427C-8287-7F793678B741}"/>
    <hyperlink ref="E28" r:id="rId20" display="https://camperspantry.com.au/collections/breakfasts/products/cinnamon-rice-pudding-camping-food-hiking-food" xr:uid="{B6851384-FE23-48DD-A2B1-8BF19CACC2C2}"/>
    <hyperlink ref="E31" r:id="rId21" display="https://backcountrycuisine.co.nz/our-products/fruit-and-smoothies/any/iced-mocha-gluten-free" xr:uid="{46F58828-B063-4A7A-B835-6FA3FF8B09A2}"/>
    <hyperlink ref="E33" r:id="rId22" display="https://backcountrycuisine.co.nz/our-products/breakfast/any/cooked-breakfast" xr:uid="{61D39C1D-53CD-47B2-8C45-CF6AE52E051F}"/>
    <hyperlink ref="E34" r:id="rId23" display="https://camperspantry.com.au/collections/instant-meals-camping-food/products/mango-curry-chicken-camping-food-hiking-food" xr:uid="{2CBDE59B-9E1A-4968-A476-F1FEE3E9CCC5}"/>
    <hyperlink ref="E35" r:id="rId24" display="https://backcountrycuisine.co.nz/our-products/soups/any/creamy-mushroom-and-potato-soup" xr:uid="{A90B95F1-EA0F-41ED-BB4A-D76F2AF47335}"/>
    <hyperlink ref="E36" r:id="rId25" display="https://camperspantry.com.au/collections/instant-meals-camping-food/products/tuna-mornay" xr:uid="{37EE4FAF-E7B2-40EA-974F-77A8E4052E45}"/>
    <hyperlink ref="E38" r:id="rId26" display="https://backcountrycuisine.co.nz/our-products/desserts/any/three-fruits-cheesecake-dessert" xr:uid="{0E8350A8-F61A-4641-AA29-FA47CFAFF8CF}"/>
    <hyperlink ref="E37" r:id="rId27" display="https://backcountrycuisine.co.nz/our-products/vegetarian/any/mushroom-bolognaise-vegan" xr:uid="{8CBCAC75-91DD-4D87-8473-9FD422998985}"/>
    <hyperlink ref="E41" r:id="rId28" display="https://backcountrycuisine.co.nz/our-products/fruit-and-smoothies/any/iced-mocha-gluten-free-2" xr:uid="{DF0C9728-100A-4853-AA41-E77C745F29B0}"/>
    <hyperlink ref="E43" r:id="rId29" display="https://backcountrycuisine.co.nz/our-products/meal-complements/any/easy-cook-scrambled-egg" xr:uid="{A650D8B0-5707-4D52-A563-46FEE2FFD018}"/>
    <hyperlink ref="E44" r:id="rId30" display="https://camperspantry.com.au/collections/lunches-camping-food/products/tuna-dill-spread-camping-food-hiking-food" xr:uid="{F9A5D04C-40D5-4DFE-B51C-36BB043898F7}"/>
    <hyperlink ref="E45" r:id="rId31" display="https://backcountrycuisine.co.nz/our-products/meals/any/vegetarian-stirfry" xr:uid="{41259F7B-88B9-42D6-ADFC-4C273CF7A0BC}"/>
    <hyperlink ref="E46" r:id="rId32" display="https://backcountrycuisine.co.nz/our-products/meals/any/beef-bourguignon-gluten-free" xr:uid="{45EF9CC5-ADE0-4FFF-A986-E616B14543E6}"/>
    <hyperlink ref="E47" r:id="rId33" display="https://backcountrycuisine.co.nz/our-products/meals/any/spaghetti-bolognaise" xr:uid="{581AF7CF-EFCF-445D-8A7F-3049ABA17E5A}"/>
    <hyperlink ref="E48" r:id="rId34" display="https://camperspantry.com.au/collections/breakfasts/products/creamed-rice-pudding-with-apple-camping-food-hiking-food" xr:uid="{01C0EAC9-7018-4BF0-8C83-B13EEE4F37C3}"/>
    <hyperlink ref="E51" r:id="rId35" display="https://backcountrycuisine.co.nz/our-products/fruit-and-smoothies/any/iced-mocha-gluten-free-1" xr:uid="{BED27C22-C6DF-4406-8F8B-378393F518C1}"/>
    <hyperlink ref="E53" r:id="rId36" display="https://backcountrycuisine.co.nz/our-products/breakfast/any/wheatflakes-and-fruit-salad" xr:uid="{1C25D866-3BCA-4472-8FFB-38DE4B9C3B8D}"/>
    <hyperlink ref="E54" r:id="rId37" display="https://camperspantry.com.au/collections/instant-meals-camping-food/products/apricot-chicken-camping-food-hiking-food" xr:uid="{86DB4D0E-2CA1-4673-A486-1FB9EB2432A3}"/>
    <hyperlink ref="E55" r:id="rId38" display="https://backcountrycuisine.co.nz/our-products/soups/any/creamy-mushroom-and-potato-soup" xr:uid="{CDEAC5CE-9FDB-45D7-9A80-66D3F4E9412A}"/>
    <hyperlink ref="E56" r:id="rId39" display="https://backcountrycuisine.co.nz/our-products/meals/any/smoked-fish-pie" xr:uid="{83BA46AC-D891-48AF-BB3A-9542E267BADE}"/>
    <hyperlink ref="E57" r:id="rId40" display="https://backcountrycuisine.co.nz/our-products/meal-complements/any/instant-mashed-potato" xr:uid="{797076F4-2CB3-4A65-9D89-94704E375A37}"/>
    <hyperlink ref="E58" r:id="rId41" display="https://backcountrycuisine.co.nz/our-products/desserts/any/three-fruits-cheesecake-dessert" xr:uid="{B2B54E87-6ECE-489F-8926-C9A73A44DC8B}"/>
    <hyperlink ref="E61" r:id="rId42" display="https://backcountrycuisine.co.nz/our-products/fruit-and-smoothies/any/iced-mocha-gluten-free" xr:uid="{2DFCC087-9254-41D4-8C00-C65ED27CC666}"/>
    <hyperlink ref="E63" r:id="rId43" display="https://backcountrycuisine.co.nz/our-products/breakfast/any/yoghurt-and-muesli" xr:uid="{890A7C57-D49E-40D9-AA4E-FEEF1DB8CB0D}"/>
    <hyperlink ref="E64" r:id="rId44" display="https://backcountrycuisine.co.nz/our-products/meals/any/beef-teriyaki" xr:uid="{2C633D4A-3C4E-4D3D-A4A8-F118A09503FD}"/>
    <hyperlink ref="E65" r:id="rId45" display="https://camperspantry.com.au/collections/instant-meals-camping-food/products/spaghetti-meat-sauce-camping-food-hiking-food" xr:uid="{5B7D5818-A0A3-4401-9C5A-E503F495B456}"/>
    <hyperlink ref="E66" r:id="rId46" display="https://backcountrycuisine.co.nz/our-products/meals/any/wild-mushroom-and-lamb-risotto-gluten-free" xr:uid="{5883EBCF-9D55-47C1-B56D-E7D687010A32}"/>
    <hyperlink ref="E67" r:id="rId47" display="https://backcountrycuisine.co.nz/our-products/meals/any/mexican-chicken" xr:uid="{E7107621-5EC5-42FC-8221-BC1FBF5F2B9C}"/>
    <hyperlink ref="E68" r:id="rId48" display="https://backcountrycuisine.co.nz/our-products/desserts/any/carrot-cake-and-custard" xr:uid="{C70BB910-2940-4DD8-BDFB-58CA8064667E}"/>
    <hyperlink ref="E71" r:id="rId49" display="https://backcountrycuisine.co.nz/our-products/fruit-and-smoothies/any/iced-mocha-gluten-free-2" xr:uid="{6F78CE17-CB82-45C2-B4EA-49DB45F0E3CD}"/>
    <hyperlink ref="E77" r:id="rId50" display="https://www.neverfail.com.au/products/spring-water/neverfail-spring-water-600ml-pet-x-24?rand=1633598139" xr:uid="{CDC38CA2-5188-4C45-9C44-64AA5E8FCF3D}"/>
    <hyperlink ref="E78" r:id="rId51" display="https://www.woolworths.com.au/shop/browse/drinks/sports-energy-drinks/sports-drinks" xr:uid="{F3EFC37F-3E93-49A7-A39D-F45430A583BB}"/>
    <hyperlink ref="E79" r:id="rId52" display="https://www.woolworths.com.au/shop/browse/drinks/sports-energy-drinks/sports-drinks" xr:uid="{CE393010-E0DB-4483-9E23-9F634BCED8D4}"/>
    <hyperlink ref="E80" r:id="rId53" display="https://www.woolworths.com.au/shop/search/products?searchTerm=sport%20energy%20bar" xr:uid="{32AC7D34-520F-43A9-B764-2D63E1CA4EF5}"/>
    <hyperlink ref="E81" r:id="rId54" display="https://www.woolworths.com.au/shop/search/products?searchTerm=sport%20energy%20bar" xr:uid="{5A1DA8AE-0CB7-47F2-A93B-50549F40E702}"/>
    <hyperlink ref="E82" r:id="rId55" display="https://www.woolworths.com.au/shop/search/products?searchTerm=sport%20energy%20gels" xr:uid="{F9712DB4-DD72-4A75-8708-4577B7807B8F}"/>
    <hyperlink ref="E83" r:id="rId56" display="https://www.woolworths.com.au/shop/search/products?searchTerm=coenzyme%20q10" xr:uid="{E0D54952-F498-4B31-B6DD-750D3B7805CC}"/>
    <hyperlink ref="E84" r:id="rId57" display="https://www.woolworths.com.au/shop/search/products?searchTerm=glucosamyne" xr:uid="{B3A1D638-100A-4A4B-BC9C-903B79286EA0}"/>
    <hyperlink ref="E85" r:id="rId58" display="https://www.woolworths.com.au/shop/search/products?searchTerm=multivitamine" xr:uid="{6191370B-FAD2-423B-8DA5-3422662AE7A6}"/>
    <hyperlink ref="E86" r:id="rId59" display="https://www.woolworths.com.au/shop/search/products?searchTerm=magnesium" xr:uid="{9A94C567-4269-42BB-ABF7-86AB182FC0C7}"/>
    <hyperlink ref="E87" r:id="rId60" display="https://www.woolworths.com.au/shop/search/products?searchTerm=zinc" xr:uid="{A3880BE5-D304-4FA6-AA96-8CB048CD7E93}"/>
    <hyperlink ref="E88" r:id="rId61" display="https://www.woolworths.com.au/shop/search/products?searchTerm=fishoil" xr:uid="{247FE955-9C05-4520-B961-88C2A39E1883}"/>
    <hyperlink ref="E89" r:id="rId62" display="https://www.chemistwarehouse.com.au/search?searchtext=selenium&amp;fh=1" xr:uid="{6723530D-29EC-42BD-8682-A2FE8B03B7C6}"/>
    <hyperlink ref="E9" r:id="rId63" display="https://www.woolworths.com.au/shop/browse/drinks/sports-energy-drinks/sports-drinks" xr:uid="{5C1A33A9-6C1E-4782-B030-4087C9A7ACD3}"/>
    <hyperlink ref="E19" r:id="rId64" display="https://www.woolworths.com.au/shop/browse/drinks/sports-energy-drinks/sports-drinks" xr:uid="{DFB65D97-3C7E-4D62-958E-E4F2B6F2A862}"/>
    <hyperlink ref="E29" r:id="rId65" display="https://www.woolworths.com.au/shop/browse/drinks/sports-energy-drinks/sports-drinks" xr:uid="{2CE2A86D-488E-4F11-9489-7A6D8D9EF6CD}"/>
    <hyperlink ref="E39" r:id="rId66" display="https://www.woolworths.com.au/shop/browse/drinks/sports-energy-drinks/sports-drinks" xr:uid="{7722887F-EA03-4B92-A21F-5FE95BDDCE59}"/>
    <hyperlink ref="E49" r:id="rId67" display="https://www.woolworths.com.au/shop/browse/drinks/sports-energy-drinks/sports-drinks" xr:uid="{105ADA18-E976-46F5-AFBE-F987F905564B}"/>
    <hyperlink ref="E59" r:id="rId68" display="https://www.woolworths.com.au/shop/browse/drinks/sports-energy-drinks/sports-drinks" xr:uid="{DF05FF58-ED8B-49CF-9FE4-6A899D0E67A1}"/>
    <hyperlink ref="E69" r:id="rId69" display="https://www.woolworths.com.au/shop/browse/drinks/sports-energy-drinks/sports-drinks" xr:uid="{E5227B9C-7D5B-4CDD-954E-76707BF1C1D4}"/>
    <hyperlink ref="E10" r:id="rId70" display="https://www.woolworths.com.au/shop/search/products?searchTerm=sport%20energy%20bar" xr:uid="{D4FC090B-363E-4F9F-B267-2246A6B7CFF7}"/>
    <hyperlink ref="E30" r:id="rId71" display="https://www.woolworths.com.au/shop/search/products?searchTerm=sport%20energy%20bar" xr:uid="{DF4C0374-9834-424C-8DA9-EC2478956C14}"/>
    <hyperlink ref="E50" r:id="rId72" display="https://www.woolworths.com.au/shop/search/products?searchTerm=sport%20energy%20bar" xr:uid="{44122207-940E-423B-95DA-58D984709E2F}"/>
    <hyperlink ref="E70" r:id="rId73" display="https://www.woolworths.com.au/shop/search/products?searchTerm=sport%20energy%20bar" xr:uid="{1FB2835C-634C-44EE-BB99-A64BD495B976}"/>
    <hyperlink ref="E20" r:id="rId74" display="https://www.woolworths.com.au/shop/search/products?searchTerm=sport%20energy%20bar" xr:uid="{61D10791-0535-43CF-876B-247CDA8F6772}"/>
    <hyperlink ref="E40" r:id="rId75" display="https://www.woolworths.com.au/shop/search/products?searchTerm=sport%20energy%20bar" xr:uid="{CB86790B-0FB1-445F-A4C7-29F93DB7E40A}"/>
    <hyperlink ref="E60" r:id="rId76" display="https://www.woolworths.com.au/shop/search/products?searchTerm=sport%20energy%20bar" xr:uid="{3074047A-D6F3-43E9-84EA-1342D31EAEC3}"/>
  </hyperlinks>
  <pageMargins left="0.7" right="0.7" top="0.75" bottom="0.75" header="0.3" footer="0.3"/>
  <pageSetup paperSize="9" orientation="portrait" horizontalDpi="1200" verticalDpi="1200" r:id="rId7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6759CCF-6BB9-4A6D-8BFA-DBFDE06930A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Gıda ve İçecek + Takviye Vit.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Ali Engin</cp:lastModifiedBy>
  <dcterms:created xsi:type="dcterms:W3CDTF">2021-01-26T14:06:44Z</dcterms:created>
  <dcterms:modified xsi:type="dcterms:W3CDTF">2024-03-22T02:29:18Z</dcterms:modified>
</cp:coreProperties>
</file>